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25776" windowHeight="13140"/>
  </bookViews>
  <sheets>
    <sheet name="Rekapitulace stavby" sheetId="1" r:id="rId1"/>
    <sheet name="1. - SO 01 Těžení nánosů" sheetId="2" r:id="rId2"/>
    <sheet name="2. - SO 02 Těžení nánosů" sheetId="3" r:id="rId3"/>
    <sheet name="3. - SO 03 Těžení nánosů" sheetId="4" r:id="rId4"/>
    <sheet name="4. - SO 04 Těžení nánosů" sheetId="5" r:id="rId5"/>
    <sheet name="5. - SO 05 Těžení nánosů" sheetId="6" r:id="rId6"/>
    <sheet name="6. - SO 06 Těžení nánosů" sheetId="7" r:id="rId7"/>
    <sheet name="7. - VON" sheetId="8" r:id="rId8"/>
  </sheets>
  <definedNames>
    <definedName name="_xlnm._FilterDatabase" localSheetId="1" hidden="1">'1. - SO 01 Těžení nánosů'!$C$85:$K$182</definedName>
    <definedName name="_xlnm._FilterDatabase" localSheetId="2" hidden="1">'2. - SO 02 Těžení nánosů'!$C$84:$K$176</definedName>
    <definedName name="_xlnm._FilterDatabase" localSheetId="3" hidden="1">'3. - SO 03 Těžení nánosů'!$C$84:$K$176</definedName>
    <definedName name="_xlnm._FilterDatabase" localSheetId="4" hidden="1">'4. - SO 04 Těžení nánosů'!$C$84:$K$175</definedName>
    <definedName name="_xlnm._FilterDatabase" localSheetId="5" hidden="1">'5. - SO 05 Těžení nánosů'!$C$82:$K$157</definedName>
    <definedName name="_xlnm._FilterDatabase" localSheetId="6" hidden="1">'6. - SO 06 Těžení nánosů'!$C$82:$K$157</definedName>
    <definedName name="_xlnm._FilterDatabase" localSheetId="7" hidden="1">'7. - VON'!$C$83:$K$182</definedName>
    <definedName name="_xlnm.Print_Titles" localSheetId="1">'1. - SO 01 Těžení nánosů'!$85:$85</definedName>
    <definedName name="_xlnm.Print_Titles" localSheetId="2">'2. - SO 02 Těžení nánosů'!$84:$84</definedName>
    <definedName name="_xlnm.Print_Titles" localSheetId="3">'3. - SO 03 Těžení nánosů'!$84:$84</definedName>
    <definedName name="_xlnm.Print_Titles" localSheetId="4">'4. - SO 04 Těžení nánosů'!$84:$84</definedName>
    <definedName name="_xlnm.Print_Titles" localSheetId="5">'5. - SO 05 Těžení nánosů'!$82:$82</definedName>
    <definedName name="_xlnm.Print_Titles" localSheetId="6">'6. - SO 06 Těžení nánosů'!$82:$82</definedName>
    <definedName name="_xlnm.Print_Titles" localSheetId="7">'7. - VON'!$83:$83</definedName>
    <definedName name="_xlnm.Print_Titles" localSheetId="0">'Rekapitulace stavby'!$52:$52</definedName>
    <definedName name="_xlnm.Print_Area" localSheetId="1">'1. - SO 01 Těžení nánosů'!$C$4:$J$39,'1. - SO 01 Těžení nánosů'!$C$45:$J$67,'1. - SO 01 Těžení nánosů'!$C$73:$K$182</definedName>
    <definedName name="_xlnm.Print_Area" localSheetId="2">'2. - SO 02 Těžení nánosů'!$C$4:$J$39,'2. - SO 02 Těžení nánosů'!$C$45:$J$66,'2. - SO 02 Těžení nánosů'!$C$72:$K$176</definedName>
    <definedName name="_xlnm.Print_Area" localSheetId="3">'3. - SO 03 Těžení nánosů'!$C$4:$J$39,'3. - SO 03 Těžení nánosů'!$C$45:$J$66,'3. - SO 03 Těžení nánosů'!$C$72:$K$176</definedName>
    <definedName name="_xlnm.Print_Area" localSheetId="4">'4. - SO 04 Těžení nánosů'!$C$4:$J$39,'4. - SO 04 Těžení nánosů'!$C$45:$J$66,'4. - SO 04 Těžení nánosů'!$C$72:$K$175</definedName>
    <definedName name="_xlnm.Print_Area" localSheetId="5">'5. - SO 05 Těžení nánosů'!$C$4:$J$39,'5. - SO 05 Těžení nánosů'!$C$45:$J$64,'5. - SO 05 Těžení nánosů'!$C$70:$K$157</definedName>
    <definedName name="_xlnm.Print_Area" localSheetId="6">'6. - SO 06 Těžení nánosů'!$C$4:$J$39,'6. - SO 06 Těžení nánosů'!$C$45:$J$64,'6. - SO 06 Těžení nánosů'!$C$70:$K$157</definedName>
    <definedName name="_xlnm.Print_Area" localSheetId="7">'7. - VON'!$C$4:$J$39,'7. - VON'!$C$45:$J$65,'7. - VON'!$C$71:$K$182</definedName>
    <definedName name="_xlnm.Print_Area" localSheetId="0">'Rekapitulace stavby'!$D$4:$AO$36,'Rekapitulace stavby'!$C$42:$AQ$62</definedName>
  </definedNames>
  <calcPr calcId="162913"/>
</workbook>
</file>

<file path=xl/calcChain.xml><?xml version="1.0" encoding="utf-8"?>
<calcChain xmlns="http://schemas.openxmlformats.org/spreadsheetml/2006/main">
  <c r="J37" i="8" l="1"/>
  <c r="J36" i="8"/>
  <c r="AY61" i="1" s="1"/>
  <c r="J35" i="8"/>
  <c r="AX61" i="1" s="1"/>
  <c r="BI180" i="8"/>
  <c r="BH180" i="8"/>
  <c r="BF180" i="8"/>
  <c r="BE180" i="8"/>
  <c r="T180" i="8"/>
  <c r="R180" i="8"/>
  <c r="P180" i="8"/>
  <c r="BK180" i="8"/>
  <c r="J180" i="8"/>
  <c r="BG180" i="8" s="1"/>
  <c r="BI175" i="8"/>
  <c r="BH175" i="8"/>
  <c r="BF175" i="8"/>
  <c r="BE175" i="8"/>
  <c r="T175" i="8"/>
  <c r="R175" i="8"/>
  <c r="P175" i="8"/>
  <c r="BK175" i="8"/>
  <c r="J175" i="8"/>
  <c r="BG175" i="8" s="1"/>
  <c r="BI170" i="8"/>
  <c r="BH170" i="8"/>
  <c r="BF170" i="8"/>
  <c r="BE170" i="8"/>
  <c r="T170" i="8"/>
  <c r="R170" i="8"/>
  <c r="P170" i="8"/>
  <c r="BK170" i="8"/>
  <c r="J170" i="8"/>
  <c r="BG170" i="8" s="1"/>
  <c r="BI168" i="8"/>
  <c r="BH168" i="8"/>
  <c r="BF168" i="8"/>
  <c r="BE168" i="8"/>
  <c r="T168" i="8"/>
  <c r="R168" i="8"/>
  <c r="P168" i="8"/>
  <c r="BK168" i="8"/>
  <c r="J168" i="8"/>
  <c r="BG168" i="8" s="1"/>
  <c r="BI160" i="8"/>
  <c r="BH160" i="8"/>
  <c r="BF160" i="8"/>
  <c r="BE160" i="8"/>
  <c r="T160" i="8"/>
  <c r="R160" i="8"/>
  <c r="P160" i="8"/>
  <c r="BK160" i="8"/>
  <c r="J160" i="8"/>
  <c r="BG160" i="8"/>
  <c r="BI150" i="8"/>
  <c r="BH150" i="8"/>
  <c r="BF150" i="8"/>
  <c r="BE150" i="8"/>
  <c r="T150" i="8"/>
  <c r="R150" i="8"/>
  <c r="P150" i="8"/>
  <c r="BK150" i="8"/>
  <c r="J150" i="8"/>
  <c r="BG150" i="8" s="1"/>
  <c r="BI148" i="8"/>
  <c r="BH148" i="8"/>
  <c r="BF148" i="8"/>
  <c r="BE148" i="8"/>
  <c r="T148" i="8"/>
  <c r="R148" i="8"/>
  <c r="P148" i="8"/>
  <c r="BK148" i="8"/>
  <c r="J148" i="8"/>
  <c r="BG148" i="8"/>
  <c r="BI146" i="8"/>
  <c r="BH146" i="8"/>
  <c r="BF146" i="8"/>
  <c r="BE146" i="8"/>
  <c r="T146" i="8"/>
  <c r="R146" i="8"/>
  <c r="P146" i="8"/>
  <c r="BK146" i="8"/>
  <c r="J146" i="8"/>
  <c r="BG146" i="8" s="1"/>
  <c r="BI144" i="8"/>
  <c r="BH144" i="8"/>
  <c r="BF144" i="8"/>
  <c r="BE144" i="8"/>
  <c r="T144" i="8"/>
  <c r="R144" i="8"/>
  <c r="P144" i="8"/>
  <c r="BK144" i="8"/>
  <c r="J144" i="8"/>
  <c r="BG144" i="8"/>
  <c r="BI142" i="8"/>
  <c r="BH142" i="8"/>
  <c r="BF142" i="8"/>
  <c r="BE142" i="8"/>
  <c r="T142" i="8"/>
  <c r="R142" i="8"/>
  <c r="P142" i="8"/>
  <c r="BK142" i="8"/>
  <c r="J142" i="8"/>
  <c r="BG142" i="8" s="1"/>
  <c r="BI140" i="8"/>
  <c r="BH140" i="8"/>
  <c r="BF140" i="8"/>
  <c r="BE140" i="8"/>
  <c r="T140" i="8"/>
  <c r="R140" i="8"/>
  <c r="P140" i="8"/>
  <c r="BK140" i="8"/>
  <c r="J140" i="8"/>
  <c r="BG140" i="8"/>
  <c r="BI138" i="8"/>
  <c r="BH138" i="8"/>
  <c r="BF138" i="8"/>
  <c r="BE138" i="8"/>
  <c r="T138" i="8"/>
  <c r="T137" i="8" s="1"/>
  <c r="R138" i="8"/>
  <c r="R137" i="8"/>
  <c r="P138" i="8"/>
  <c r="P137" i="8" s="1"/>
  <c r="BK138" i="8"/>
  <c r="BK137" i="8"/>
  <c r="J137" i="8"/>
  <c r="J64" i="8" s="1"/>
  <c r="J138" i="8"/>
  <c r="BG138" i="8" s="1"/>
  <c r="BI135" i="8"/>
  <c r="BH135" i="8"/>
  <c r="BF135" i="8"/>
  <c r="BE135" i="8"/>
  <c r="T135" i="8"/>
  <c r="T134" i="8" s="1"/>
  <c r="R135" i="8"/>
  <c r="R134" i="8"/>
  <c r="P135" i="8"/>
  <c r="P134" i="8" s="1"/>
  <c r="BK135" i="8"/>
  <c r="BK134" i="8"/>
  <c r="J134" i="8"/>
  <c r="J63" i="8" s="1"/>
  <c r="J135" i="8"/>
  <c r="BG135" i="8" s="1"/>
  <c r="BI130" i="8"/>
  <c r="BH130" i="8"/>
  <c r="BF130" i="8"/>
  <c r="BE130" i="8"/>
  <c r="T130" i="8"/>
  <c r="R130" i="8"/>
  <c r="P130" i="8"/>
  <c r="BK130" i="8"/>
  <c r="J130" i="8"/>
  <c r="BG130" i="8" s="1"/>
  <c r="BI128" i="8"/>
  <c r="BH128" i="8"/>
  <c r="BF128" i="8"/>
  <c r="BE128" i="8"/>
  <c r="T128" i="8"/>
  <c r="R128" i="8"/>
  <c r="P128" i="8"/>
  <c r="BK128" i="8"/>
  <c r="J128" i="8"/>
  <c r="BG128" i="8"/>
  <c r="BI126" i="8"/>
  <c r="BH126" i="8"/>
  <c r="BF126" i="8"/>
  <c r="BE126" i="8"/>
  <c r="T126" i="8"/>
  <c r="T125" i="8" s="1"/>
  <c r="R126" i="8"/>
  <c r="R125" i="8"/>
  <c r="P126" i="8"/>
  <c r="BK126" i="8"/>
  <c r="BK125" i="8"/>
  <c r="J125" i="8"/>
  <c r="J62" i="8" s="1"/>
  <c r="J126" i="8"/>
  <c r="BG126" i="8" s="1"/>
  <c r="BI120" i="8"/>
  <c r="BH120" i="8"/>
  <c r="BF120" i="8"/>
  <c r="BE120" i="8"/>
  <c r="T120" i="8"/>
  <c r="R120" i="8"/>
  <c r="P120" i="8"/>
  <c r="BK120" i="8"/>
  <c r="J120" i="8"/>
  <c r="BG120" i="8" s="1"/>
  <c r="BI115" i="8"/>
  <c r="BH115" i="8"/>
  <c r="BF115" i="8"/>
  <c r="BE115" i="8"/>
  <c r="T115" i="8"/>
  <c r="R115" i="8"/>
  <c r="P115" i="8"/>
  <c r="BK115" i="8"/>
  <c r="J115" i="8"/>
  <c r="BG115" i="8"/>
  <c r="BI110" i="8"/>
  <c r="BH110" i="8"/>
  <c r="BF110" i="8"/>
  <c r="BE110" i="8"/>
  <c r="T110" i="8"/>
  <c r="R110" i="8"/>
  <c r="P110" i="8"/>
  <c r="BK110" i="8"/>
  <c r="J110" i="8"/>
  <c r="BG110" i="8" s="1"/>
  <c r="BI106" i="8"/>
  <c r="BH106" i="8"/>
  <c r="BF106" i="8"/>
  <c r="BE106" i="8"/>
  <c r="T106" i="8"/>
  <c r="R106" i="8"/>
  <c r="P106" i="8"/>
  <c r="BK106" i="8"/>
  <c r="J106" i="8"/>
  <c r="BG106" i="8"/>
  <c r="BI100" i="8"/>
  <c r="F37" i="8" s="1"/>
  <c r="BD61" i="1" s="1"/>
  <c r="BH100" i="8"/>
  <c r="BF100" i="8"/>
  <c r="BE100" i="8"/>
  <c r="T100" i="8"/>
  <c r="T86" i="8" s="1"/>
  <c r="R100" i="8"/>
  <c r="P100" i="8"/>
  <c r="BK100" i="8"/>
  <c r="J100" i="8"/>
  <c r="BG100" i="8" s="1"/>
  <c r="BI87" i="8"/>
  <c r="BH87" i="8"/>
  <c r="F36" i="8" s="1"/>
  <c r="BC61" i="1" s="1"/>
  <c r="BF87" i="8"/>
  <c r="BE87" i="8"/>
  <c r="J33" i="8" s="1"/>
  <c r="AV61" i="1" s="1"/>
  <c r="F33" i="8"/>
  <c r="AZ61" i="1" s="1"/>
  <c r="T87" i="8"/>
  <c r="T85" i="8"/>
  <c r="T84" i="8" s="1"/>
  <c r="R87" i="8"/>
  <c r="R86" i="8"/>
  <c r="R85" i="8"/>
  <c r="R84" i="8" s="1"/>
  <c r="P87" i="8"/>
  <c r="BK87" i="8"/>
  <c r="BK86" i="8"/>
  <c r="J87" i="8"/>
  <c r="BG87" i="8" s="1"/>
  <c r="F35" i="8" s="1"/>
  <c r="BB61" i="1"/>
  <c r="J81" i="8"/>
  <c r="J80" i="8"/>
  <c r="F80" i="8"/>
  <c r="F78" i="8"/>
  <c r="E76" i="8"/>
  <c r="J55" i="8"/>
  <c r="J54" i="8"/>
  <c r="F54" i="8"/>
  <c r="F52" i="8"/>
  <c r="E50" i="8"/>
  <c r="J18" i="8"/>
  <c r="E18" i="8"/>
  <c r="F55" i="8" s="1"/>
  <c r="F81" i="8"/>
  <c r="J17" i="8"/>
  <c r="J12" i="8"/>
  <c r="J52" i="8" s="1"/>
  <c r="J78" i="8"/>
  <c r="E7" i="8"/>
  <c r="E74" i="8" s="1"/>
  <c r="E48" i="8"/>
  <c r="J37" i="7"/>
  <c r="J36" i="7"/>
  <c r="AY60" i="1" s="1"/>
  <c r="J35" i="7"/>
  <c r="AX60" i="1" s="1"/>
  <c r="BI154" i="7"/>
  <c r="BH154" i="7"/>
  <c r="BF154" i="7"/>
  <c r="BE154" i="7"/>
  <c r="T154" i="7"/>
  <c r="T153" i="7" s="1"/>
  <c r="R154" i="7"/>
  <c r="R153" i="7" s="1"/>
  <c r="P154" i="7"/>
  <c r="P153" i="7" s="1"/>
  <c r="BK154" i="7"/>
  <c r="BK153" i="7" s="1"/>
  <c r="J153" i="7" s="1"/>
  <c r="J63" i="7" s="1"/>
  <c r="J154" i="7"/>
  <c r="BG154" i="7"/>
  <c r="BI149" i="7"/>
  <c r="BH149" i="7"/>
  <c r="BF149" i="7"/>
  <c r="BE149" i="7"/>
  <c r="T149" i="7"/>
  <c r="T148" i="7" s="1"/>
  <c r="R149" i="7"/>
  <c r="R148" i="7" s="1"/>
  <c r="P149" i="7"/>
  <c r="P148" i="7" s="1"/>
  <c r="BK149" i="7"/>
  <c r="BK148" i="7" s="1"/>
  <c r="J148" i="7" s="1"/>
  <c r="J62" i="7" s="1"/>
  <c r="J149" i="7"/>
  <c r="BG149" i="7"/>
  <c r="BI144" i="7"/>
  <c r="BH144" i="7"/>
  <c r="BF144" i="7"/>
  <c r="BE144" i="7"/>
  <c r="T144" i="7"/>
  <c r="R144" i="7"/>
  <c r="P144" i="7"/>
  <c r="BK144" i="7"/>
  <c r="J144" i="7"/>
  <c r="BG144" i="7"/>
  <c r="BI136" i="7"/>
  <c r="BH136" i="7"/>
  <c r="BF136" i="7"/>
  <c r="BE136" i="7"/>
  <c r="T136" i="7"/>
  <c r="R136" i="7"/>
  <c r="P136" i="7"/>
  <c r="BK136" i="7"/>
  <c r="J136" i="7"/>
  <c r="BG136" i="7" s="1"/>
  <c r="BI132" i="7"/>
  <c r="BH132" i="7"/>
  <c r="BF132" i="7"/>
  <c r="BE132" i="7"/>
  <c r="T132" i="7"/>
  <c r="R132" i="7"/>
  <c r="P132" i="7"/>
  <c r="BK132" i="7"/>
  <c r="J132" i="7"/>
  <c r="BG132" i="7"/>
  <c r="BI124" i="7"/>
  <c r="BH124" i="7"/>
  <c r="BF124" i="7"/>
  <c r="BE124" i="7"/>
  <c r="T124" i="7"/>
  <c r="R124" i="7"/>
  <c r="P124" i="7"/>
  <c r="BK124" i="7"/>
  <c r="J124" i="7"/>
  <c r="BG124" i="7" s="1"/>
  <c r="BI120" i="7"/>
  <c r="BH120" i="7"/>
  <c r="BF120" i="7"/>
  <c r="BE120" i="7"/>
  <c r="T120" i="7"/>
  <c r="R120" i="7"/>
  <c r="P120" i="7"/>
  <c r="BK120" i="7"/>
  <c r="J120" i="7"/>
  <c r="BG120" i="7"/>
  <c r="BI116" i="7"/>
  <c r="BH116" i="7"/>
  <c r="BF116" i="7"/>
  <c r="BE116" i="7"/>
  <c r="T116" i="7"/>
  <c r="R116" i="7"/>
  <c r="P116" i="7"/>
  <c r="BK116" i="7"/>
  <c r="J116" i="7"/>
  <c r="BG116" i="7" s="1"/>
  <c r="BI112" i="7"/>
  <c r="BH112" i="7"/>
  <c r="BF112" i="7"/>
  <c r="BE112" i="7"/>
  <c r="T112" i="7"/>
  <c r="R112" i="7"/>
  <c r="P112" i="7"/>
  <c r="BK112" i="7"/>
  <c r="J112" i="7"/>
  <c r="BG112" i="7"/>
  <c r="BI105" i="7"/>
  <c r="BH105" i="7"/>
  <c r="BF105" i="7"/>
  <c r="BE105" i="7"/>
  <c r="T105" i="7"/>
  <c r="R105" i="7"/>
  <c r="P105" i="7"/>
  <c r="BK105" i="7"/>
  <c r="J105" i="7"/>
  <c r="BG105" i="7" s="1"/>
  <c r="BI102" i="7"/>
  <c r="BH102" i="7"/>
  <c r="BF102" i="7"/>
  <c r="BE102" i="7"/>
  <c r="T102" i="7"/>
  <c r="R102" i="7"/>
  <c r="P102" i="7"/>
  <c r="BK102" i="7"/>
  <c r="J102" i="7"/>
  <c r="BG102" i="7"/>
  <c r="BI98" i="7"/>
  <c r="BH98" i="7"/>
  <c r="BF98" i="7"/>
  <c r="BE98" i="7"/>
  <c r="T98" i="7"/>
  <c r="R98" i="7"/>
  <c r="P98" i="7"/>
  <c r="BK98" i="7"/>
  <c r="J98" i="7"/>
  <c r="BG98" i="7" s="1"/>
  <c r="BI94" i="7"/>
  <c r="BH94" i="7"/>
  <c r="BF94" i="7"/>
  <c r="BE94" i="7"/>
  <c r="T94" i="7"/>
  <c r="R94" i="7"/>
  <c r="P94" i="7"/>
  <c r="P85" i="7" s="1"/>
  <c r="BK94" i="7"/>
  <c r="J94" i="7"/>
  <c r="BG94" i="7"/>
  <c r="BI90" i="7"/>
  <c r="F37" i="7" s="1"/>
  <c r="BD60" i="1" s="1"/>
  <c r="BH90" i="7"/>
  <c r="BF90" i="7"/>
  <c r="BE90" i="7"/>
  <c r="T90" i="7"/>
  <c r="T85" i="7" s="1"/>
  <c r="T84" i="7" s="1"/>
  <c r="T83" i="7" s="1"/>
  <c r="R90" i="7"/>
  <c r="P90" i="7"/>
  <c r="BK90" i="7"/>
  <c r="J90" i="7"/>
  <c r="BG90" i="7" s="1"/>
  <c r="F35" i="7" s="1"/>
  <c r="BB60" i="1" s="1"/>
  <c r="BI86" i="7"/>
  <c r="BH86" i="7"/>
  <c r="F36" i="7" s="1"/>
  <c r="BC60" i="1" s="1"/>
  <c r="BF86" i="7"/>
  <c r="BE86" i="7"/>
  <c r="J33" i="7" s="1"/>
  <c r="AV60" i="1" s="1"/>
  <c r="F33" i="7"/>
  <c r="AZ60" i="1" s="1"/>
  <c r="T86" i="7"/>
  <c r="R86" i="7"/>
  <c r="R85" i="7"/>
  <c r="R84" i="7"/>
  <c r="R83" i="7" s="1"/>
  <c r="P86" i="7"/>
  <c r="P84" i="7"/>
  <c r="P83" i="7" s="1"/>
  <c r="AU60" i="1" s="1"/>
  <c r="BK86" i="7"/>
  <c r="BK85" i="7"/>
  <c r="J86" i="7"/>
  <c r="BG86" i="7"/>
  <c r="J80" i="7"/>
  <c r="J79" i="7"/>
  <c r="F79" i="7"/>
  <c r="F77" i="7"/>
  <c r="E75" i="7"/>
  <c r="J55" i="7"/>
  <c r="J54" i="7"/>
  <c r="F54" i="7"/>
  <c r="F52" i="7"/>
  <c r="E50" i="7"/>
  <c r="J18" i="7"/>
  <c r="E18" i="7"/>
  <c r="F55" i="7" s="1"/>
  <c r="F80" i="7"/>
  <c r="J17" i="7"/>
  <c r="J12" i="7"/>
  <c r="J52" i="7" s="1"/>
  <c r="J77" i="7"/>
  <c r="E7" i="7"/>
  <c r="E73" i="7"/>
  <c r="E48" i="7"/>
  <c r="J37" i="6"/>
  <c r="J36" i="6"/>
  <c r="AY59" i="1"/>
  <c r="J35" i="6"/>
  <c r="AX59" i="1" s="1"/>
  <c r="BI154" i="6"/>
  <c r="BH154" i="6"/>
  <c r="BF154" i="6"/>
  <c r="BE154" i="6"/>
  <c r="T154" i="6"/>
  <c r="T153" i="6"/>
  <c r="R154" i="6"/>
  <c r="R153" i="6" s="1"/>
  <c r="P154" i="6"/>
  <c r="P153" i="6"/>
  <c r="BK154" i="6"/>
  <c r="BK153" i="6" s="1"/>
  <c r="J153" i="6" s="1"/>
  <c r="J63" i="6" s="1"/>
  <c r="J154" i="6"/>
  <c r="BG154" i="6"/>
  <c r="BI149" i="6"/>
  <c r="BH149" i="6"/>
  <c r="BF149" i="6"/>
  <c r="BE149" i="6"/>
  <c r="T149" i="6"/>
  <c r="T148" i="6"/>
  <c r="R149" i="6"/>
  <c r="R148" i="6" s="1"/>
  <c r="P149" i="6"/>
  <c r="P148" i="6"/>
  <c r="BK149" i="6"/>
  <c r="BK148" i="6" s="1"/>
  <c r="J148" i="6" s="1"/>
  <c r="J62" i="6" s="1"/>
  <c r="J149" i="6"/>
  <c r="BG149" i="6"/>
  <c r="BI144" i="6"/>
  <c r="BH144" i="6"/>
  <c r="BF144" i="6"/>
  <c r="BE144" i="6"/>
  <c r="T144" i="6"/>
  <c r="R144" i="6"/>
  <c r="P144" i="6"/>
  <c r="BK144" i="6"/>
  <c r="J144" i="6"/>
  <c r="BG144" i="6"/>
  <c r="BI136" i="6"/>
  <c r="BH136" i="6"/>
  <c r="BF136" i="6"/>
  <c r="BE136" i="6"/>
  <c r="T136" i="6"/>
  <c r="R136" i="6"/>
  <c r="P136" i="6"/>
  <c r="BK136" i="6"/>
  <c r="J136" i="6"/>
  <c r="BG136" i="6" s="1"/>
  <c r="BI132" i="6"/>
  <c r="BH132" i="6"/>
  <c r="BF132" i="6"/>
  <c r="BE132" i="6"/>
  <c r="T132" i="6"/>
  <c r="R132" i="6"/>
  <c r="P132" i="6"/>
  <c r="BK132" i="6"/>
  <c r="J132" i="6"/>
  <c r="BG132" i="6"/>
  <c r="BI124" i="6"/>
  <c r="BH124" i="6"/>
  <c r="BF124" i="6"/>
  <c r="BE124" i="6"/>
  <c r="T124" i="6"/>
  <c r="R124" i="6"/>
  <c r="P124" i="6"/>
  <c r="BK124" i="6"/>
  <c r="J124" i="6"/>
  <c r="BG124" i="6" s="1"/>
  <c r="BI120" i="6"/>
  <c r="BH120" i="6"/>
  <c r="BF120" i="6"/>
  <c r="BE120" i="6"/>
  <c r="T120" i="6"/>
  <c r="R120" i="6"/>
  <c r="P120" i="6"/>
  <c r="BK120" i="6"/>
  <c r="J120" i="6"/>
  <c r="BG120" i="6"/>
  <c r="BI116" i="6"/>
  <c r="BH116" i="6"/>
  <c r="BF116" i="6"/>
  <c r="BE116" i="6"/>
  <c r="T116" i="6"/>
  <c r="R116" i="6"/>
  <c r="P116" i="6"/>
  <c r="BK116" i="6"/>
  <c r="J116" i="6"/>
  <c r="BG116" i="6" s="1"/>
  <c r="BI112" i="6"/>
  <c r="BH112" i="6"/>
  <c r="BF112" i="6"/>
  <c r="BE112" i="6"/>
  <c r="T112" i="6"/>
  <c r="R112" i="6"/>
  <c r="P112" i="6"/>
  <c r="BK112" i="6"/>
  <c r="J112" i="6"/>
  <c r="BG112" i="6"/>
  <c r="BI105" i="6"/>
  <c r="BH105" i="6"/>
  <c r="BF105" i="6"/>
  <c r="BE105" i="6"/>
  <c r="T105" i="6"/>
  <c r="R105" i="6"/>
  <c r="P105" i="6"/>
  <c r="BK105" i="6"/>
  <c r="J105" i="6"/>
  <c r="BG105" i="6" s="1"/>
  <c r="BI102" i="6"/>
  <c r="BH102" i="6"/>
  <c r="BF102" i="6"/>
  <c r="BE102" i="6"/>
  <c r="T102" i="6"/>
  <c r="R102" i="6"/>
  <c r="P102" i="6"/>
  <c r="BK102" i="6"/>
  <c r="J102" i="6"/>
  <c r="BG102" i="6"/>
  <c r="BI98" i="6"/>
  <c r="BH98" i="6"/>
  <c r="BF98" i="6"/>
  <c r="BE98" i="6"/>
  <c r="T98" i="6"/>
  <c r="R98" i="6"/>
  <c r="P98" i="6"/>
  <c r="BK98" i="6"/>
  <c r="J98" i="6"/>
  <c r="BG98" i="6" s="1"/>
  <c r="BI94" i="6"/>
  <c r="BH94" i="6"/>
  <c r="BF94" i="6"/>
  <c r="BE94" i="6"/>
  <c r="T94" i="6"/>
  <c r="R94" i="6"/>
  <c r="P94" i="6"/>
  <c r="BK94" i="6"/>
  <c r="J94" i="6"/>
  <c r="BG94" i="6"/>
  <c r="BI90" i="6"/>
  <c r="BH90" i="6"/>
  <c r="BF90" i="6"/>
  <c r="BE90" i="6"/>
  <c r="T90" i="6"/>
  <c r="T85" i="6" s="1"/>
  <c r="T84" i="6" s="1"/>
  <c r="T83" i="6" s="1"/>
  <c r="R90" i="6"/>
  <c r="P90" i="6"/>
  <c r="BK90" i="6"/>
  <c r="J90" i="6"/>
  <c r="BG90" i="6" s="1"/>
  <c r="BI86" i="6"/>
  <c r="BH86" i="6"/>
  <c r="F36" i="6" s="1"/>
  <c r="BC59" i="1" s="1"/>
  <c r="BF86" i="6"/>
  <c r="BE86" i="6"/>
  <c r="J33" i="6" s="1"/>
  <c r="AV59" i="1" s="1"/>
  <c r="F33" i="6"/>
  <c r="AZ59" i="1" s="1"/>
  <c r="T86" i="6"/>
  <c r="R86" i="6"/>
  <c r="R85" i="6"/>
  <c r="R84" i="6"/>
  <c r="R83" i="6" s="1"/>
  <c r="P86" i="6"/>
  <c r="BK86" i="6"/>
  <c r="BK85" i="6"/>
  <c r="J86" i="6"/>
  <c r="BG86" i="6" s="1"/>
  <c r="J80" i="6"/>
  <c r="J79" i="6"/>
  <c r="F79" i="6"/>
  <c r="F77" i="6"/>
  <c r="E75" i="6"/>
  <c r="J55" i="6"/>
  <c r="J54" i="6"/>
  <c r="F54" i="6"/>
  <c r="F52" i="6"/>
  <c r="E50" i="6"/>
  <c r="J18" i="6"/>
  <c r="E18" i="6"/>
  <c r="F55" i="6" s="1"/>
  <c r="F80" i="6"/>
  <c r="J17" i="6"/>
  <c r="J12" i="6"/>
  <c r="J52" i="6" s="1"/>
  <c r="J77" i="6"/>
  <c r="E7" i="6"/>
  <c r="E73" i="6"/>
  <c r="E48" i="6"/>
  <c r="J37" i="5"/>
  <c r="J36" i="5"/>
  <c r="AY58" i="1"/>
  <c r="J35" i="5"/>
  <c r="AX58" i="1" s="1"/>
  <c r="BI174" i="5"/>
  <c r="BH174" i="5"/>
  <c r="BF174" i="5"/>
  <c r="BE174" i="5"/>
  <c r="T174" i="5"/>
  <c r="T173" i="5"/>
  <c r="R174" i="5"/>
  <c r="R173" i="5" s="1"/>
  <c r="P174" i="5"/>
  <c r="P173" i="5"/>
  <c r="BK174" i="5"/>
  <c r="BK173" i="5" s="1"/>
  <c r="J173" i="5" s="1"/>
  <c r="J65" i="5" s="1"/>
  <c r="J174" i="5"/>
  <c r="BG174" i="5" s="1"/>
  <c r="BI169" i="5"/>
  <c r="BH169" i="5"/>
  <c r="BF169" i="5"/>
  <c r="BE169" i="5"/>
  <c r="T169" i="5"/>
  <c r="T168" i="5"/>
  <c r="R169" i="5"/>
  <c r="R168" i="5" s="1"/>
  <c r="P169" i="5"/>
  <c r="P168" i="5"/>
  <c r="BK169" i="5"/>
  <c r="BK168" i="5" s="1"/>
  <c r="J168" i="5" s="1"/>
  <c r="J64" i="5" s="1"/>
  <c r="J169" i="5"/>
  <c r="BG169" i="5" s="1"/>
  <c r="BI164" i="5"/>
  <c r="BH164" i="5"/>
  <c r="BF164" i="5"/>
  <c r="BE164" i="5"/>
  <c r="T164" i="5"/>
  <c r="T163" i="5"/>
  <c r="R164" i="5"/>
  <c r="R163" i="5" s="1"/>
  <c r="P164" i="5"/>
  <c r="P163" i="5"/>
  <c r="BK164" i="5"/>
  <c r="BK163" i="5" s="1"/>
  <c r="J163" i="5" s="1"/>
  <c r="J63" i="5" s="1"/>
  <c r="J164" i="5"/>
  <c r="BG164" i="5" s="1"/>
  <c r="BI159" i="5"/>
  <c r="BH159" i="5"/>
  <c r="BF159" i="5"/>
  <c r="BE159" i="5"/>
  <c r="T159" i="5"/>
  <c r="T158" i="5"/>
  <c r="R159" i="5"/>
  <c r="R158" i="5" s="1"/>
  <c r="P159" i="5"/>
  <c r="P158" i="5"/>
  <c r="BK159" i="5"/>
  <c r="BK158" i="5" s="1"/>
  <c r="J158" i="5" s="1"/>
  <c r="J62" i="5" s="1"/>
  <c r="J159" i="5"/>
  <c r="BG159" i="5" s="1"/>
  <c r="BI154" i="5"/>
  <c r="BH154" i="5"/>
  <c r="BF154" i="5"/>
  <c r="BE154" i="5"/>
  <c r="T154" i="5"/>
  <c r="R154" i="5"/>
  <c r="P154" i="5"/>
  <c r="BK154" i="5"/>
  <c r="J154" i="5"/>
  <c r="BG154" i="5" s="1"/>
  <c r="BI146" i="5"/>
  <c r="BH146" i="5"/>
  <c r="BF146" i="5"/>
  <c r="BE146" i="5"/>
  <c r="T146" i="5"/>
  <c r="R146" i="5"/>
  <c r="P146" i="5"/>
  <c r="BK146" i="5"/>
  <c r="J146" i="5"/>
  <c r="BG146" i="5"/>
  <c r="BI142" i="5"/>
  <c r="BH142" i="5"/>
  <c r="BF142" i="5"/>
  <c r="BE142" i="5"/>
  <c r="T142" i="5"/>
  <c r="R142" i="5"/>
  <c r="P142" i="5"/>
  <c r="BK142" i="5"/>
  <c r="J142" i="5"/>
  <c r="BG142" i="5"/>
  <c r="BI134" i="5"/>
  <c r="BH134" i="5"/>
  <c r="BF134" i="5"/>
  <c r="BE134" i="5"/>
  <c r="T134" i="5"/>
  <c r="R134" i="5"/>
  <c r="P134" i="5"/>
  <c r="BK134" i="5"/>
  <c r="J134" i="5"/>
  <c r="BG134" i="5"/>
  <c r="BI130" i="5"/>
  <c r="BH130" i="5"/>
  <c r="BF130" i="5"/>
  <c r="BE130" i="5"/>
  <c r="T130" i="5"/>
  <c r="R130" i="5"/>
  <c r="P130" i="5"/>
  <c r="BK130" i="5"/>
  <c r="J130" i="5"/>
  <c r="BG130" i="5"/>
  <c r="BI126" i="5"/>
  <c r="BH126" i="5"/>
  <c r="BF126" i="5"/>
  <c r="BE126" i="5"/>
  <c r="T126" i="5"/>
  <c r="R126" i="5"/>
  <c r="P126" i="5"/>
  <c r="BK126" i="5"/>
  <c r="J126" i="5"/>
  <c r="BG126" i="5"/>
  <c r="BI122" i="5"/>
  <c r="BH122" i="5"/>
  <c r="BF122" i="5"/>
  <c r="BE122" i="5"/>
  <c r="T122" i="5"/>
  <c r="R122" i="5"/>
  <c r="P122" i="5"/>
  <c r="BK122" i="5"/>
  <c r="J122" i="5"/>
  <c r="BG122" i="5"/>
  <c r="BI118" i="5"/>
  <c r="BH118" i="5"/>
  <c r="BF118" i="5"/>
  <c r="BE118" i="5"/>
  <c r="T118" i="5"/>
  <c r="R118" i="5"/>
  <c r="P118" i="5"/>
  <c r="BK118" i="5"/>
  <c r="J118" i="5"/>
  <c r="BG118" i="5"/>
  <c r="BI111" i="5"/>
  <c r="BH111" i="5"/>
  <c r="BF111" i="5"/>
  <c r="BE111" i="5"/>
  <c r="T111" i="5"/>
  <c r="R111" i="5"/>
  <c r="P111" i="5"/>
  <c r="BK111" i="5"/>
  <c r="J111" i="5"/>
  <c r="BG111" i="5"/>
  <c r="BI108" i="5"/>
  <c r="BH108" i="5"/>
  <c r="BF108" i="5"/>
  <c r="BE108" i="5"/>
  <c r="T108" i="5"/>
  <c r="R108" i="5"/>
  <c r="P108" i="5"/>
  <c r="BK108" i="5"/>
  <c r="J108" i="5"/>
  <c r="BG108" i="5"/>
  <c r="BI104" i="5"/>
  <c r="BH104" i="5"/>
  <c r="BF104" i="5"/>
  <c r="BE104" i="5"/>
  <c r="T104" i="5"/>
  <c r="R104" i="5"/>
  <c r="P104" i="5"/>
  <c r="BK104" i="5"/>
  <c r="J104" i="5"/>
  <c r="BG104" i="5"/>
  <c r="BI100" i="5"/>
  <c r="BH100" i="5"/>
  <c r="BF100" i="5"/>
  <c r="BE100" i="5"/>
  <c r="T100" i="5"/>
  <c r="R100" i="5"/>
  <c r="P100" i="5"/>
  <c r="BK100" i="5"/>
  <c r="J100" i="5"/>
  <c r="BG100" i="5"/>
  <c r="BI96" i="5"/>
  <c r="BH96" i="5"/>
  <c r="BF96" i="5"/>
  <c r="BE96" i="5"/>
  <c r="T96" i="5"/>
  <c r="R96" i="5"/>
  <c r="P96" i="5"/>
  <c r="BK96" i="5"/>
  <c r="J96" i="5"/>
  <c r="BG96" i="5"/>
  <c r="BI92" i="5"/>
  <c r="BH92" i="5"/>
  <c r="BF92" i="5"/>
  <c r="BE92" i="5"/>
  <c r="T92" i="5"/>
  <c r="R92" i="5"/>
  <c r="P92" i="5"/>
  <c r="BK92" i="5"/>
  <c r="J92" i="5"/>
  <c r="BG92" i="5"/>
  <c r="BI88" i="5"/>
  <c r="F37" i="5"/>
  <c r="BD58" i="1" s="1"/>
  <c r="BH88" i="5"/>
  <c r="F36" i="5" s="1"/>
  <c r="BC58" i="1" s="1"/>
  <c r="BF88" i="5"/>
  <c r="J34" i="5"/>
  <c r="AW58" i="1" s="1"/>
  <c r="F34" i="5"/>
  <c r="BA58" i="1" s="1"/>
  <c r="BE88" i="5"/>
  <c r="F33" i="5" s="1"/>
  <c r="AZ58" i="1" s="1"/>
  <c r="T88" i="5"/>
  <c r="T87" i="5"/>
  <c r="T86" i="5" s="1"/>
  <c r="T85" i="5" s="1"/>
  <c r="R88" i="5"/>
  <c r="R87" i="5"/>
  <c r="R86" i="5" s="1"/>
  <c r="R85" i="5" s="1"/>
  <c r="P88" i="5"/>
  <c r="P87" i="5"/>
  <c r="P86" i="5" s="1"/>
  <c r="P85" i="5" s="1"/>
  <c r="AU58" i="1" s="1"/>
  <c r="BK88" i="5"/>
  <c r="BK87" i="5" s="1"/>
  <c r="J88" i="5"/>
  <c r="BG88" i="5" s="1"/>
  <c r="F35" i="5" s="1"/>
  <c r="BB58" i="1" s="1"/>
  <c r="J82" i="5"/>
  <c r="J81" i="5"/>
  <c r="F81" i="5"/>
  <c r="F79" i="5"/>
  <c r="E77" i="5"/>
  <c r="J55" i="5"/>
  <c r="J54" i="5"/>
  <c r="F54" i="5"/>
  <c r="F52" i="5"/>
  <c r="E50" i="5"/>
  <c r="J18" i="5"/>
  <c r="E18" i="5"/>
  <c r="F82" i="5" s="1"/>
  <c r="J17" i="5"/>
  <c r="J12" i="5"/>
  <c r="J79" i="5" s="1"/>
  <c r="E7" i="5"/>
  <c r="E48" i="5" s="1"/>
  <c r="E75" i="5"/>
  <c r="J37" i="4"/>
  <c r="J36" i="4"/>
  <c r="AY57" i="1"/>
  <c r="J35" i="4"/>
  <c r="AX57" i="1"/>
  <c r="BI175" i="4"/>
  <c r="BH175" i="4"/>
  <c r="BF175" i="4"/>
  <c r="BE175" i="4"/>
  <c r="T175" i="4"/>
  <c r="T174" i="4"/>
  <c r="R175" i="4"/>
  <c r="R174" i="4"/>
  <c r="P175" i="4"/>
  <c r="P174" i="4"/>
  <c r="BK175" i="4"/>
  <c r="BK174" i="4"/>
  <c r="J174" i="4" s="1"/>
  <c r="J65" i="4" s="1"/>
  <c r="J175" i="4"/>
  <c r="BG175" i="4" s="1"/>
  <c r="BI170" i="4"/>
  <c r="BH170" i="4"/>
  <c r="BF170" i="4"/>
  <c r="BE170" i="4"/>
  <c r="T170" i="4"/>
  <c r="T169" i="4"/>
  <c r="R170" i="4"/>
  <c r="R169" i="4"/>
  <c r="P170" i="4"/>
  <c r="P169" i="4"/>
  <c r="BK170" i="4"/>
  <c r="BK169" i="4"/>
  <c r="J169" i="4" s="1"/>
  <c r="J64" i="4" s="1"/>
  <c r="J170" i="4"/>
  <c r="BG170" i="4" s="1"/>
  <c r="BI165" i="4"/>
  <c r="BH165" i="4"/>
  <c r="BF165" i="4"/>
  <c r="BE165" i="4"/>
  <c r="T165" i="4"/>
  <c r="T164" i="4"/>
  <c r="R165" i="4"/>
  <c r="R164" i="4"/>
  <c r="P165" i="4"/>
  <c r="P164" i="4"/>
  <c r="BK165" i="4"/>
  <c r="BK164" i="4"/>
  <c r="J164" i="4" s="1"/>
  <c r="J63" i="4" s="1"/>
  <c r="J165" i="4"/>
  <c r="BG165" i="4" s="1"/>
  <c r="BI159" i="4"/>
  <c r="BH159" i="4"/>
  <c r="BF159" i="4"/>
  <c r="BE159" i="4"/>
  <c r="T159" i="4"/>
  <c r="R159" i="4"/>
  <c r="P159" i="4"/>
  <c r="BK159" i="4"/>
  <c r="J159" i="4"/>
  <c r="BG159" i="4"/>
  <c r="BI155" i="4"/>
  <c r="BH155" i="4"/>
  <c r="BF155" i="4"/>
  <c r="BE155" i="4"/>
  <c r="T155" i="4"/>
  <c r="T154" i="4"/>
  <c r="R155" i="4"/>
  <c r="R154" i="4"/>
  <c r="P155" i="4"/>
  <c r="P154" i="4"/>
  <c r="BK155" i="4"/>
  <c r="BK154" i="4"/>
  <c r="J154" i="4" s="1"/>
  <c r="J62" i="4" s="1"/>
  <c r="J155" i="4"/>
  <c r="BG155" i="4" s="1"/>
  <c r="BI150" i="4"/>
  <c r="BH150" i="4"/>
  <c r="BF150" i="4"/>
  <c r="BE150" i="4"/>
  <c r="T150" i="4"/>
  <c r="R150" i="4"/>
  <c r="P150" i="4"/>
  <c r="BK150" i="4"/>
  <c r="J150" i="4"/>
  <c r="BG150" i="4"/>
  <c r="BI142" i="4"/>
  <c r="BH142" i="4"/>
  <c r="BF142" i="4"/>
  <c r="BE142" i="4"/>
  <c r="T142" i="4"/>
  <c r="R142" i="4"/>
  <c r="P142" i="4"/>
  <c r="BK142" i="4"/>
  <c r="J142" i="4"/>
  <c r="BG142" i="4"/>
  <c r="BI138" i="4"/>
  <c r="BH138" i="4"/>
  <c r="BF138" i="4"/>
  <c r="BE138" i="4"/>
  <c r="T138" i="4"/>
  <c r="R138" i="4"/>
  <c r="P138" i="4"/>
  <c r="BK138" i="4"/>
  <c r="J138" i="4"/>
  <c r="BG138" i="4"/>
  <c r="BI134" i="4"/>
  <c r="BH134" i="4"/>
  <c r="BF134" i="4"/>
  <c r="BE134" i="4"/>
  <c r="T134" i="4"/>
  <c r="R134" i="4"/>
  <c r="P134" i="4"/>
  <c r="BK134" i="4"/>
  <c r="J134" i="4"/>
  <c r="BG134" i="4"/>
  <c r="BI126" i="4"/>
  <c r="BH126" i="4"/>
  <c r="BF126" i="4"/>
  <c r="BE126" i="4"/>
  <c r="T126" i="4"/>
  <c r="R126" i="4"/>
  <c r="P126" i="4"/>
  <c r="BK126" i="4"/>
  <c r="J126" i="4"/>
  <c r="BG126" i="4"/>
  <c r="BI122" i="4"/>
  <c r="BH122" i="4"/>
  <c r="BF122" i="4"/>
  <c r="BE122" i="4"/>
  <c r="T122" i="4"/>
  <c r="R122" i="4"/>
  <c r="P122" i="4"/>
  <c r="BK122" i="4"/>
  <c r="J122" i="4"/>
  <c r="BG122" i="4"/>
  <c r="BI118" i="4"/>
  <c r="BH118" i="4"/>
  <c r="BF118" i="4"/>
  <c r="BE118" i="4"/>
  <c r="T118" i="4"/>
  <c r="R118" i="4"/>
  <c r="P118" i="4"/>
  <c r="BK118" i="4"/>
  <c r="J118" i="4"/>
  <c r="BG118" i="4"/>
  <c r="BI114" i="4"/>
  <c r="BH114" i="4"/>
  <c r="BF114" i="4"/>
  <c r="BE114" i="4"/>
  <c r="T114" i="4"/>
  <c r="R114" i="4"/>
  <c r="P114" i="4"/>
  <c r="BK114" i="4"/>
  <c r="J114" i="4"/>
  <c r="BG114" i="4"/>
  <c r="BI107" i="4"/>
  <c r="BH107" i="4"/>
  <c r="BF107" i="4"/>
  <c r="BE107" i="4"/>
  <c r="T107" i="4"/>
  <c r="R107" i="4"/>
  <c r="P107" i="4"/>
  <c r="BK107" i="4"/>
  <c r="J107" i="4"/>
  <c r="BG107" i="4"/>
  <c r="BI104" i="4"/>
  <c r="BH104" i="4"/>
  <c r="BF104" i="4"/>
  <c r="BE104" i="4"/>
  <c r="T104" i="4"/>
  <c r="R104" i="4"/>
  <c r="P104" i="4"/>
  <c r="BK104" i="4"/>
  <c r="J104" i="4"/>
  <c r="BG104" i="4"/>
  <c r="BI100" i="4"/>
  <c r="BH100" i="4"/>
  <c r="BF100" i="4"/>
  <c r="BE100" i="4"/>
  <c r="T100" i="4"/>
  <c r="R100" i="4"/>
  <c r="P100" i="4"/>
  <c r="BK100" i="4"/>
  <c r="J100" i="4"/>
  <c r="BG100" i="4"/>
  <c r="BI96" i="4"/>
  <c r="BH96" i="4"/>
  <c r="BF96" i="4"/>
  <c r="BE96" i="4"/>
  <c r="T96" i="4"/>
  <c r="R96" i="4"/>
  <c r="P96" i="4"/>
  <c r="BK96" i="4"/>
  <c r="J96" i="4"/>
  <c r="BG96" i="4"/>
  <c r="BI92" i="4"/>
  <c r="BH92" i="4"/>
  <c r="BF92" i="4"/>
  <c r="BE92" i="4"/>
  <c r="T92" i="4"/>
  <c r="R92" i="4"/>
  <c r="P92" i="4"/>
  <c r="BK92" i="4"/>
  <c r="J92" i="4"/>
  <c r="BG92" i="4"/>
  <c r="BI88" i="4"/>
  <c r="F37" i="4"/>
  <c r="BD57" i="1" s="1"/>
  <c r="BH88" i="4"/>
  <c r="F36" i="4" s="1"/>
  <c r="BC57" i="1" s="1"/>
  <c r="BF88" i="4"/>
  <c r="J34" i="4"/>
  <c r="AW57" i="1" s="1"/>
  <c r="F34" i="4"/>
  <c r="BA57" i="1" s="1"/>
  <c r="BE88" i="4"/>
  <c r="F33" i="4" s="1"/>
  <c r="AZ57" i="1" s="1"/>
  <c r="T88" i="4"/>
  <c r="T87" i="4"/>
  <c r="T86" i="4" s="1"/>
  <c r="T85" i="4" s="1"/>
  <c r="R88" i="4"/>
  <c r="R87" i="4"/>
  <c r="R86" i="4" s="1"/>
  <c r="R85" i="4" s="1"/>
  <c r="P88" i="4"/>
  <c r="P87" i="4"/>
  <c r="P86" i="4" s="1"/>
  <c r="P85" i="4" s="1"/>
  <c r="AU57" i="1" s="1"/>
  <c r="BK88" i="4"/>
  <c r="BK87" i="4" s="1"/>
  <c r="J88" i="4"/>
  <c r="BG88" i="4" s="1"/>
  <c r="F35" i="4" s="1"/>
  <c r="BB57" i="1" s="1"/>
  <c r="J82" i="4"/>
  <c r="J81" i="4"/>
  <c r="F81" i="4"/>
  <c r="F79" i="4"/>
  <c r="E77" i="4"/>
  <c r="J55" i="4"/>
  <c r="J54" i="4"/>
  <c r="F54" i="4"/>
  <c r="F52" i="4"/>
  <c r="E50" i="4"/>
  <c r="J18" i="4"/>
  <c r="E18" i="4"/>
  <c r="F82" i="4" s="1"/>
  <c r="J17" i="4"/>
  <c r="J12" i="4"/>
  <c r="J79" i="4" s="1"/>
  <c r="E7" i="4"/>
  <c r="E48" i="4" s="1"/>
  <c r="E75" i="4"/>
  <c r="J37" i="3"/>
  <c r="J36" i="3"/>
  <c r="AY56" i="1"/>
  <c r="J35" i="3"/>
  <c r="AX56" i="1"/>
  <c r="BI175" i="3"/>
  <c r="BH175" i="3"/>
  <c r="BF175" i="3"/>
  <c r="BE175" i="3"/>
  <c r="T175" i="3"/>
  <c r="T174" i="3"/>
  <c r="R175" i="3"/>
  <c r="R174" i="3"/>
  <c r="P175" i="3"/>
  <c r="P174" i="3"/>
  <c r="BK175" i="3"/>
  <c r="BK174" i="3"/>
  <c r="J174" i="3" s="1"/>
  <c r="J65" i="3" s="1"/>
  <c r="J175" i="3"/>
  <c r="BG175" i="3" s="1"/>
  <c r="BI170" i="3"/>
  <c r="BH170" i="3"/>
  <c r="BF170" i="3"/>
  <c r="BE170" i="3"/>
  <c r="T170" i="3"/>
  <c r="T169" i="3"/>
  <c r="R170" i="3"/>
  <c r="R169" i="3"/>
  <c r="P170" i="3"/>
  <c r="P169" i="3"/>
  <c r="BK170" i="3"/>
  <c r="BK169" i="3"/>
  <c r="J169" i="3" s="1"/>
  <c r="J64" i="3" s="1"/>
  <c r="J170" i="3"/>
  <c r="BG170" i="3" s="1"/>
  <c r="BI165" i="3"/>
  <c r="BH165" i="3"/>
  <c r="BF165" i="3"/>
  <c r="BE165" i="3"/>
  <c r="T165" i="3"/>
  <c r="T164" i="3"/>
  <c r="R165" i="3"/>
  <c r="R164" i="3"/>
  <c r="P165" i="3"/>
  <c r="P164" i="3"/>
  <c r="BK165" i="3"/>
  <c r="BK164" i="3"/>
  <c r="J164" i="3" s="1"/>
  <c r="J63" i="3" s="1"/>
  <c r="J165" i="3"/>
  <c r="BG165" i="3" s="1"/>
  <c r="BI159" i="3"/>
  <c r="BH159" i="3"/>
  <c r="BF159" i="3"/>
  <c r="BE159" i="3"/>
  <c r="T159" i="3"/>
  <c r="R159" i="3"/>
  <c r="P159" i="3"/>
  <c r="BK159" i="3"/>
  <c r="J159" i="3"/>
  <c r="BG159" i="3"/>
  <c r="BI155" i="3"/>
  <c r="BH155" i="3"/>
  <c r="BF155" i="3"/>
  <c r="BE155" i="3"/>
  <c r="T155" i="3"/>
  <c r="T154" i="3"/>
  <c r="R155" i="3"/>
  <c r="R154" i="3"/>
  <c r="P155" i="3"/>
  <c r="P154" i="3"/>
  <c r="BK155" i="3"/>
  <c r="BK154" i="3"/>
  <c r="J154" i="3" s="1"/>
  <c r="J62" i="3" s="1"/>
  <c r="J155" i="3"/>
  <c r="BG155" i="3" s="1"/>
  <c r="BI150" i="3"/>
  <c r="BH150" i="3"/>
  <c r="BF150" i="3"/>
  <c r="BE150" i="3"/>
  <c r="T150" i="3"/>
  <c r="R150" i="3"/>
  <c r="P150" i="3"/>
  <c r="BK150" i="3"/>
  <c r="J150" i="3"/>
  <c r="BG150" i="3"/>
  <c r="BI142" i="3"/>
  <c r="BH142" i="3"/>
  <c r="BF142" i="3"/>
  <c r="BE142" i="3"/>
  <c r="T142" i="3"/>
  <c r="R142" i="3"/>
  <c r="P142" i="3"/>
  <c r="BK142" i="3"/>
  <c r="J142" i="3"/>
  <c r="BG142" i="3"/>
  <c r="BI138" i="3"/>
  <c r="BH138" i="3"/>
  <c r="BF138" i="3"/>
  <c r="BE138" i="3"/>
  <c r="T138" i="3"/>
  <c r="R138" i="3"/>
  <c r="P138" i="3"/>
  <c r="BK138" i="3"/>
  <c r="J138" i="3"/>
  <c r="BG138" i="3"/>
  <c r="BI134" i="3"/>
  <c r="BH134" i="3"/>
  <c r="BF134" i="3"/>
  <c r="BE134" i="3"/>
  <c r="T134" i="3"/>
  <c r="R134" i="3"/>
  <c r="P134" i="3"/>
  <c r="BK134" i="3"/>
  <c r="J134" i="3"/>
  <c r="BG134" i="3"/>
  <c r="BI126" i="3"/>
  <c r="BH126" i="3"/>
  <c r="BF126" i="3"/>
  <c r="BE126" i="3"/>
  <c r="T126" i="3"/>
  <c r="R126" i="3"/>
  <c r="P126" i="3"/>
  <c r="BK126" i="3"/>
  <c r="J126" i="3"/>
  <c r="BG126" i="3"/>
  <c r="BI122" i="3"/>
  <c r="BH122" i="3"/>
  <c r="BF122" i="3"/>
  <c r="BE122" i="3"/>
  <c r="T122" i="3"/>
  <c r="R122" i="3"/>
  <c r="P122" i="3"/>
  <c r="BK122" i="3"/>
  <c r="J122" i="3"/>
  <c r="BG122" i="3"/>
  <c r="BI118" i="3"/>
  <c r="BH118" i="3"/>
  <c r="BF118" i="3"/>
  <c r="BE118" i="3"/>
  <c r="T118" i="3"/>
  <c r="R118" i="3"/>
  <c r="P118" i="3"/>
  <c r="BK118" i="3"/>
  <c r="J118" i="3"/>
  <c r="BG118" i="3"/>
  <c r="BI114" i="3"/>
  <c r="BH114" i="3"/>
  <c r="BF114" i="3"/>
  <c r="BE114" i="3"/>
  <c r="T114" i="3"/>
  <c r="R114" i="3"/>
  <c r="P114" i="3"/>
  <c r="BK114" i="3"/>
  <c r="J114" i="3"/>
  <c r="BG114" i="3"/>
  <c r="BI107" i="3"/>
  <c r="BH107" i="3"/>
  <c r="BF107" i="3"/>
  <c r="BE107" i="3"/>
  <c r="T107" i="3"/>
  <c r="R107" i="3"/>
  <c r="P107" i="3"/>
  <c r="BK107" i="3"/>
  <c r="J107" i="3"/>
  <c r="BG107" i="3"/>
  <c r="BI104" i="3"/>
  <c r="BH104" i="3"/>
  <c r="BF104" i="3"/>
  <c r="BE104" i="3"/>
  <c r="T104" i="3"/>
  <c r="R104" i="3"/>
  <c r="P104" i="3"/>
  <c r="BK104" i="3"/>
  <c r="J104" i="3"/>
  <c r="BG104" i="3"/>
  <c r="BI100" i="3"/>
  <c r="BH100" i="3"/>
  <c r="BF100" i="3"/>
  <c r="BE100" i="3"/>
  <c r="T100" i="3"/>
  <c r="R100" i="3"/>
  <c r="P100" i="3"/>
  <c r="BK100" i="3"/>
  <c r="J100" i="3"/>
  <c r="BG100" i="3"/>
  <c r="BI96" i="3"/>
  <c r="BH96" i="3"/>
  <c r="BF96" i="3"/>
  <c r="BE96" i="3"/>
  <c r="T96" i="3"/>
  <c r="R96" i="3"/>
  <c r="P96" i="3"/>
  <c r="BK96" i="3"/>
  <c r="J96" i="3"/>
  <c r="BG96" i="3"/>
  <c r="BI92" i="3"/>
  <c r="BH92" i="3"/>
  <c r="BF92" i="3"/>
  <c r="BE92" i="3"/>
  <c r="T92" i="3"/>
  <c r="R92" i="3"/>
  <c r="P92" i="3"/>
  <c r="BK92" i="3"/>
  <c r="J92" i="3"/>
  <c r="BG92" i="3"/>
  <c r="BI88" i="3"/>
  <c r="F37" i="3"/>
  <c r="BD56" i="1" s="1"/>
  <c r="BH88" i="3"/>
  <c r="F36" i="3" s="1"/>
  <c r="BC56" i="1" s="1"/>
  <c r="BF88" i="3"/>
  <c r="J34" i="3"/>
  <c r="AW56" i="1" s="1"/>
  <c r="F34" i="3"/>
  <c r="BA56" i="1" s="1"/>
  <c r="BE88" i="3"/>
  <c r="F33" i="3" s="1"/>
  <c r="AZ56" i="1" s="1"/>
  <c r="T88" i="3"/>
  <c r="T87" i="3"/>
  <c r="T86" i="3" s="1"/>
  <c r="T85" i="3" s="1"/>
  <c r="R88" i="3"/>
  <c r="R87" i="3"/>
  <c r="R86" i="3" s="1"/>
  <c r="R85" i="3" s="1"/>
  <c r="P88" i="3"/>
  <c r="P87" i="3"/>
  <c r="P86" i="3" s="1"/>
  <c r="P85" i="3" s="1"/>
  <c r="AU56" i="1" s="1"/>
  <c r="BK88" i="3"/>
  <c r="BK87" i="3" s="1"/>
  <c r="J88" i="3"/>
  <c r="BG88" i="3" s="1"/>
  <c r="F35" i="3" s="1"/>
  <c r="BB56" i="1" s="1"/>
  <c r="J82" i="3"/>
  <c r="J81" i="3"/>
  <c r="F81" i="3"/>
  <c r="F79" i="3"/>
  <c r="E77" i="3"/>
  <c r="J55" i="3"/>
  <c r="J54" i="3"/>
  <c r="F54" i="3"/>
  <c r="F52" i="3"/>
  <c r="E50" i="3"/>
  <c r="J18" i="3"/>
  <c r="E18" i="3"/>
  <c r="F82" i="3" s="1"/>
  <c r="J17" i="3"/>
  <c r="J12" i="3"/>
  <c r="J79" i="3" s="1"/>
  <c r="E7" i="3"/>
  <c r="E48" i="3" s="1"/>
  <c r="E75" i="3"/>
  <c r="J37" i="2"/>
  <c r="J36" i="2"/>
  <c r="AY55" i="1"/>
  <c r="J35" i="2"/>
  <c r="AX55" i="1"/>
  <c r="BI181" i="2"/>
  <c r="BH181" i="2"/>
  <c r="BF181" i="2"/>
  <c r="BE181" i="2"/>
  <c r="T181" i="2"/>
  <c r="T180" i="2"/>
  <c r="R181" i="2"/>
  <c r="R180" i="2"/>
  <c r="P181" i="2"/>
  <c r="P180" i="2"/>
  <c r="BK181" i="2"/>
  <c r="BK180" i="2"/>
  <c r="J180" i="2" s="1"/>
  <c r="J66" i="2" s="1"/>
  <c r="J181" i="2"/>
  <c r="BG181" i="2" s="1"/>
  <c r="BI176" i="2"/>
  <c r="BH176" i="2"/>
  <c r="BF176" i="2"/>
  <c r="BE176" i="2"/>
  <c r="T176" i="2"/>
  <c r="T175" i="2"/>
  <c r="R176" i="2"/>
  <c r="R175" i="2"/>
  <c r="P176" i="2"/>
  <c r="P175" i="2"/>
  <c r="BK176" i="2"/>
  <c r="BK175" i="2"/>
  <c r="J175" i="2" s="1"/>
  <c r="J65" i="2" s="1"/>
  <c r="J176" i="2"/>
  <c r="BG176" i="2" s="1"/>
  <c r="BI171" i="2"/>
  <c r="BH171" i="2"/>
  <c r="BF171" i="2"/>
  <c r="BE171" i="2"/>
  <c r="T171" i="2"/>
  <c r="T170" i="2"/>
  <c r="R171" i="2"/>
  <c r="R170" i="2"/>
  <c r="P171" i="2"/>
  <c r="P170" i="2"/>
  <c r="BK171" i="2"/>
  <c r="BK170" i="2"/>
  <c r="J170" i="2" s="1"/>
  <c r="J64" i="2" s="1"/>
  <c r="J171" i="2"/>
  <c r="BG171" i="2" s="1"/>
  <c r="BI166" i="2"/>
  <c r="BH166" i="2"/>
  <c r="BF166" i="2"/>
  <c r="BE166" i="2"/>
  <c r="T166" i="2"/>
  <c r="T165" i="2"/>
  <c r="R166" i="2"/>
  <c r="R165" i="2"/>
  <c r="P166" i="2"/>
  <c r="P165" i="2"/>
  <c r="BK166" i="2"/>
  <c r="BK165" i="2"/>
  <c r="J165" i="2" s="1"/>
  <c r="J63" i="2" s="1"/>
  <c r="J166" i="2"/>
  <c r="BG166" i="2" s="1"/>
  <c r="BI160" i="2"/>
  <c r="BH160" i="2"/>
  <c r="BF160" i="2"/>
  <c r="BE160" i="2"/>
  <c r="T160" i="2"/>
  <c r="R160" i="2"/>
  <c r="P160" i="2"/>
  <c r="BK160" i="2"/>
  <c r="J160" i="2"/>
  <c r="BG160" i="2"/>
  <c r="BI156" i="2"/>
  <c r="BH156" i="2"/>
  <c r="BF156" i="2"/>
  <c r="BE156" i="2"/>
  <c r="T156" i="2"/>
  <c r="T155" i="2"/>
  <c r="R156" i="2"/>
  <c r="R155" i="2"/>
  <c r="P156" i="2"/>
  <c r="P155" i="2"/>
  <c r="BK156" i="2"/>
  <c r="BK155" i="2"/>
  <c r="J155" i="2" s="1"/>
  <c r="J62" i="2" s="1"/>
  <c r="J156" i="2"/>
  <c r="BG156" i="2" s="1"/>
  <c r="BI151" i="2"/>
  <c r="BH151" i="2"/>
  <c r="BF151" i="2"/>
  <c r="BE151" i="2"/>
  <c r="T151" i="2"/>
  <c r="R151" i="2"/>
  <c r="P151" i="2"/>
  <c r="BK151" i="2"/>
  <c r="J151" i="2"/>
  <c r="BG151" i="2"/>
  <c r="BI143" i="2"/>
  <c r="BH143" i="2"/>
  <c r="BF143" i="2"/>
  <c r="BE143" i="2"/>
  <c r="T143" i="2"/>
  <c r="R143" i="2"/>
  <c r="P143" i="2"/>
  <c r="BK143" i="2"/>
  <c r="J143" i="2"/>
  <c r="BG143" i="2"/>
  <c r="BI139" i="2"/>
  <c r="BH139" i="2"/>
  <c r="BF139" i="2"/>
  <c r="BE139" i="2"/>
  <c r="T139" i="2"/>
  <c r="R139" i="2"/>
  <c r="P139" i="2"/>
  <c r="BK139" i="2"/>
  <c r="J139" i="2"/>
  <c r="BG139" i="2"/>
  <c r="BI135" i="2"/>
  <c r="BH135" i="2"/>
  <c r="BF135" i="2"/>
  <c r="BE135" i="2"/>
  <c r="T135" i="2"/>
  <c r="R135" i="2"/>
  <c r="P135" i="2"/>
  <c r="BK135" i="2"/>
  <c r="J135" i="2"/>
  <c r="BG135" i="2"/>
  <c r="BI127" i="2"/>
  <c r="BH127" i="2"/>
  <c r="BF127" i="2"/>
  <c r="BE127" i="2"/>
  <c r="T127" i="2"/>
  <c r="R127" i="2"/>
  <c r="P127" i="2"/>
  <c r="BK127" i="2"/>
  <c r="J127" i="2"/>
  <c r="BG127" i="2"/>
  <c r="BI123" i="2"/>
  <c r="BH123" i="2"/>
  <c r="BF123" i="2"/>
  <c r="BE123" i="2"/>
  <c r="T123" i="2"/>
  <c r="R123" i="2"/>
  <c r="P123" i="2"/>
  <c r="BK123" i="2"/>
  <c r="J123" i="2"/>
  <c r="BG123" i="2"/>
  <c r="BI119" i="2"/>
  <c r="BH119" i="2"/>
  <c r="BF119" i="2"/>
  <c r="BE119" i="2"/>
  <c r="T119" i="2"/>
  <c r="R119" i="2"/>
  <c r="P119" i="2"/>
  <c r="BK119" i="2"/>
  <c r="J119" i="2"/>
  <c r="BG119" i="2"/>
  <c r="BI115" i="2"/>
  <c r="BH115" i="2"/>
  <c r="BF115" i="2"/>
  <c r="BE115" i="2"/>
  <c r="T115" i="2"/>
  <c r="R115" i="2"/>
  <c r="P115" i="2"/>
  <c r="BK115" i="2"/>
  <c r="J115" i="2"/>
  <c r="BG115" i="2"/>
  <c r="BI108" i="2"/>
  <c r="BH108" i="2"/>
  <c r="BF108" i="2"/>
  <c r="BE108" i="2"/>
  <c r="T108" i="2"/>
  <c r="R108" i="2"/>
  <c r="P108" i="2"/>
  <c r="BK108" i="2"/>
  <c r="J108" i="2"/>
  <c r="BG108" i="2"/>
  <c r="BI105" i="2"/>
  <c r="BH105" i="2"/>
  <c r="BF105" i="2"/>
  <c r="BE105" i="2"/>
  <c r="T105" i="2"/>
  <c r="R105" i="2"/>
  <c r="P105" i="2"/>
  <c r="BK105" i="2"/>
  <c r="J105" i="2"/>
  <c r="BG105" i="2"/>
  <c r="BI101" i="2"/>
  <c r="BH101" i="2"/>
  <c r="BF101" i="2"/>
  <c r="BE101" i="2"/>
  <c r="T101" i="2"/>
  <c r="R101" i="2"/>
  <c r="P101" i="2"/>
  <c r="BK101" i="2"/>
  <c r="J101" i="2"/>
  <c r="BG101" i="2"/>
  <c r="BI97" i="2"/>
  <c r="BH97" i="2"/>
  <c r="BF97" i="2"/>
  <c r="BE97" i="2"/>
  <c r="T97" i="2"/>
  <c r="R97" i="2"/>
  <c r="P97" i="2"/>
  <c r="BK97" i="2"/>
  <c r="J97" i="2"/>
  <c r="BG97" i="2"/>
  <c r="BI93" i="2"/>
  <c r="BH93" i="2"/>
  <c r="BF93" i="2"/>
  <c r="BE93" i="2"/>
  <c r="T93" i="2"/>
  <c r="R93" i="2"/>
  <c r="P93" i="2"/>
  <c r="BK93" i="2"/>
  <c r="J93" i="2"/>
  <c r="BG93" i="2"/>
  <c r="BI89" i="2"/>
  <c r="F37" i="2"/>
  <c r="BD55" i="1" s="1"/>
  <c r="BH89" i="2"/>
  <c r="F36" i="2" s="1"/>
  <c r="BC55" i="1" s="1"/>
  <c r="BF89" i="2"/>
  <c r="J34" i="2"/>
  <c r="AW55" i="1" s="1"/>
  <c r="F34" i="2"/>
  <c r="BA55" i="1" s="1"/>
  <c r="BE89" i="2"/>
  <c r="F33" i="2" s="1"/>
  <c r="AZ55" i="1" s="1"/>
  <c r="T89" i="2"/>
  <c r="T88" i="2"/>
  <c r="T87" i="2" s="1"/>
  <c r="T86" i="2" s="1"/>
  <c r="R89" i="2"/>
  <c r="R88" i="2"/>
  <c r="R87" i="2" s="1"/>
  <c r="R86" i="2" s="1"/>
  <c r="P89" i="2"/>
  <c r="P88" i="2"/>
  <c r="P87" i="2" s="1"/>
  <c r="P86" i="2" s="1"/>
  <c r="AU55" i="1" s="1"/>
  <c r="BK89" i="2"/>
  <c r="BK88" i="2" s="1"/>
  <c r="J89" i="2"/>
  <c r="BG89" i="2" s="1"/>
  <c r="J83" i="2"/>
  <c r="J82" i="2"/>
  <c r="F82" i="2"/>
  <c r="F80" i="2"/>
  <c r="E78" i="2"/>
  <c r="J55" i="2"/>
  <c r="J54" i="2"/>
  <c r="F54" i="2"/>
  <c r="F52" i="2"/>
  <c r="E50" i="2"/>
  <c r="J18" i="2"/>
  <c r="E18" i="2"/>
  <c r="F83" i="2" s="1"/>
  <c r="J17" i="2"/>
  <c r="J12" i="2"/>
  <c r="J80" i="2" s="1"/>
  <c r="E7" i="2"/>
  <c r="E48" i="2" s="1"/>
  <c r="E76" i="2"/>
  <c r="AS54" i="1"/>
  <c r="L50" i="1"/>
  <c r="AM50" i="1"/>
  <c r="AM49" i="1"/>
  <c r="L49" i="1"/>
  <c r="AM47" i="1"/>
  <c r="L47" i="1"/>
  <c r="L45" i="1"/>
  <c r="L44" i="1"/>
  <c r="J87" i="3" l="1"/>
  <c r="J61" i="3" s="1"/>
  <c r="BK86" i="3"/>
  <c r="J87" i="4"/>
  <c r="J61" i="4" s="1"/>
  <c r="BK86" i="4"/>
  <c r="J87" i="5"/>
  <c r="J61" i="5" s="1"/>
  <c r="BK86" i="5"/>
  <c r="J88" i="2"/>
  <c r="J61" i="2" s="1"/>
  <c r="BK87" i="2"/>
  <c r="F35" i="2"/>
  <c r="BB55" i="1" s="1"/>
  <c r="BB54" i="1" s="1"/>
  <c r="AZ54" i="1"/>
  <c r="BC54" i="1"/>
  <c r="J33" i="2"/>
  <c r="AV55" i="1" s="1"/>
  <c r="AT55" i="1" s="1"/>
  <c r="J33" i="3"/>
  <c r="AV56" i="1" s="1"/>
  <c r="AT56" i="1" s="1"/>
  <c r="J33" i="4"/>
  <c r="AV57" i="1" s="1"/>
  <c r="AT57" i="1" s="1"/>
  <c r="J33" i="5"/>
  <c r="AV58" i="1" s="1"/>
  <c r="AT58" i="1" s="1"/>
  <c r="F35" i="6"/>
  <c r="BB59" i="1" s="1"/>
  <c r="J86" i="8"/>
  <c r="J61" i="8" s="1"/>
  <c r="BK85" i="8"/>
  <c r="J34" i="8"/>
  <c r="AW61" i="1" s="1"/>
  <c r="AT61" i="1" s="1"/>
  <c r="F34" i="8"/>
  <c r="BA61" i="1" s="1"/>
  <c r="P86" i="8"/>
  <c r="J52" i="2"/>
  <c r="F55" i="2"/>
  <c r="J52" i="3"/>
  <c r="F55" i="3"/>
  <c r="J52" i="4"/>
  <c r="F55" i="4"/>
  <c r="J52" i="5"/>
  <c r="F55" i="5"/>
  <c r="J85" i="7"/>
  <c r="J61" i="7" s="1"/>
  <c r="BK84" i="7"/>
  <c r="J34" i="7"/>
  <c r="AW60" i="1" s="1"/>
  <c r="AT60" i="1" s="1"/>
  <c r="F34" i="7"/>
  <c r="BA60" i="1" s="1"/>
  <c r="J85" i="6"/>
  <c r="J61" i="6" s="1"/>
  <c r="BK84" i="6"/>
  <c r="J34" i="6"/>
  <c r="AW59" i="1" s="1"/>
  <c r="AT59" i="1" s="1"/>
  <c r="F34" i="6"/>
  <c r="BA59" i="1" s="1"/>
  <c r="BA54" i="1" s="1"/>
  <c r="F37" i="6"/>
  <c r="BD59" i="1" s="1"/>
  <c r="BD54" i="1" s="1"/>
  <c r="W33" i="1" s="1"/>
  <c r="P85" i="6"/>
  <c r="P84" i="6" s="1"/>
  <c r="P83" i="6" s="1"/>
  <c r="AU59" i="1" s="1"/>
  <c r="P125" i="8"/>
  <c r="AU54" i="1" l="1"/>
  <c r="W30" i="1"/>
  <c r="AW54" i="1"/>
  <c r="AK30" i="1" s="1"/>
  <c r="P85" i="8"/>
  <c r="P84" i="8" s="1"/>
  <c r="AU61" i="1" s="1"/>
  <c r="AX54" i="1"/>
  <c r="W31" i="1"/>
  <c r="J87" i="2"/>
  <c r="J60" i="2" s="1"/>
  <c r="BK86" i="2"/>
  <c r="J86" i="2" s="1"/>
  <c r="J86" i="5"/>
  <c r="J60" i="5" s="1"/>
  <c r="BK85" i="5"/>
  <c r="J85" i="5" s="1"/>
  <c r="J86" i="3"/>
  <c r="J60" i="3" s="1"/>
  <c r="BK85" i="3"/>
  <c r="J85" i="3" s="1"/>
  <c r="J84" i="6"/>
  <c r="J60" i="6" s="1"/>
  <c r="BK83" i="6"/>
  <c r="J83" i="6" s="1"/>
  <c r="J84" i="7"/>
  <c r="J60" i="7" s="1"/>
  <c r="BK83" i="7"/>
  <c r="J83" i="7" s="1"/>
  <c r="W32" i="1"/>
  <c r="AY54" i="1"/>
  <c r="J85" i="8"/>
  <c r="J60" i="8" s="1"/>
  <c r="BK84" i="8"/>
  <c r="J84" i="8" s="1"/>
  <c r="AV54" i="1"/>
  <c r="W29" i="1"/>
  <c r="J86" i="4"/>
  <c r="J60" i="4" s="1"/>
  <c r="BK85" i="4"/>
  <c r="J85" i="4" s="1"/>
  <c r="AK29" i="1" l="1"/>
  <c r="AT54" i="1"/>
  <c r="J30" i="4"/>
  <c r="J59" i="4"/>
  <c r="J59" i="8"/>
  <c r="J30" i="8"/>
  <c r="J59" i="7"/>
  <c r="J30" i="7"/>
  <c r="J30" i="3"/>
  <c r="J59" i="3"/>
  <c r="J59" i="2"/>
  <c r="J30" i="2"/>
  <c r="J59" i="6"/>
  <c r="J30" i="6"/>
  <c r="J30" i="5"/>
  <c r="J59" i="5"/>
  <c r="J39" i="7" l="1"/>
  <c r="AG60" i="1"/>
  <c r="AN60" i="1" s="1"/>
  <c r="AG58" i="1"/>
  <c r="AN58" i="1" s="1"/>
  <c r="J39" i="5"/>
  <c r="AG57" i="1"/>
  <c r="AN57" i="1" s="1"/>
  <c r="J39" i="4"/>
  <c r="J39" i="6"/>
  <c r="AG59" i="1"/>
  <c r="AN59" i="1" s="1"/>
  <c r="J39" i="8"/>
  <c r="AG61" i="1"/>
  <c r="AN61" i="1" s="1"/>
  <c r="AG55" i="1"/>
  <c r="J39" i="2"/>
  <c r="AG56" i="1"/>
  <c r="AN56" i="1" s="1"/>
  <c r="J39" i="3"/>
  <c r="AG54" i="1" l="1"/>
  <c r="AN55" i="1"/>
  <c r="AN54" i="1" l="1"/>
  <c r="AK26" i="1"/>
  <c r="AK35" i="1" s="1"/>
</calcChain>
</file>

<file path=xl/sharedStrings.xml><?xml version="1.0" encoding="utf-8"?>
<sst xmlns="http://schemas.openxmlformats.org/spreadsheetml/2006/main" count="6620" uniqueCount="576">
  <si>
    <t>Export Komplet</t>
  </si>
  <si>
    <t>VZ</t>
  </si>
  <si>
    <t>2.0</t>
  </si>
  <si>
    <t>ZAMOK</t>
  </si>
  <si>
    <t>False</t>
  </si>
  <si>
    <t>{f2adfb0d-2e06-4558-8840-780a0fa2b706}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</si>
  <si>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</si>
  <si>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</si>
  <si>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</si>
  <si>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</si>
  <si>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</si>
  <si>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</si>
  <si>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</si>
  <si>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</si>
  <si>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3578vv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</si>
  <si>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</si>
  <si>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</si>
  <si>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Chrudimka, Hlinsko, odstranění sedimentů v intravilánu, ř. km 86,376 - 89,700</t>
  </si>
  <si>
    <t>KSO:</t>
  </si>
  <si>
    <t>833 2</t>
  </si>
  <si>
    <t>CC-CZ:</t>
  </si>
  <si>
    <t>215</t>
  </si>
  <si>
    <t>Místo:</t>
  </si>
  <si>
    <t>Hlinsko</t>
  </si>
  <si>
    <t>Datum:</t>
  </si>
  <si>
    <t>25. 11. 2019</t>
  </si>
  <si>
    <t>Zadavatel:</t>
  </si>
  <si>
    <t>IČ:</t>
  </si>
  <si>
    <t/>
  </si>
  <si>
    <t>Povodí Labe, státní podnik, závod Pardubice</t>
  </si>
  <si>
    <t>DIČ:</t>
  </si>
  <si>
    <t>Uchazeč:</t>
  </si>
  <si>
    <t>Vyplň údaj</t>
  </si>
  <si>
    <t>Projektant:</t>
  </si>
  <si>
    <t>Povodí Labe, státní podnik, OIČ, Hradec Králové</t>
  </si>
  <si>
    <t>True</t>
  </si>
  <si>
    <t>Zpracovatel:</t>
  </si>
  <si>
    <t>Ing. Eva Morkesová</t>
  </si>
  <si>
    <t>Poznámka:</t>
  </si>
  <si>
    <t>Rozpočtováno v CÚ 2019/II_x000D_
Neomezený dálkový přístup k úvodním částem katalogů ÚRS na http:/www.cs-urs.cz._x000D_
Ostatní informace položek ÚRS budou součástí soupisu prací.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</si>
  <si>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</si>
  <si>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</si>
  <si>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</si>
  <si>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</si>
  <si>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</si>
  <si>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</si>
  <si>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</si>
  <si>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</si>
  <si>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</si>
  <si>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</si>
  <si>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</si>
  <si>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</si>
  <si>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</si>
  <si>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</si>
  <si>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</si>
  <si>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</si>
  <si>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</si>
  <si>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</si>
  <si>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</si>
  <si>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</si>
  <si>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</si>
  <si>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</si>
  <si>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</si>
  <si>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</si>
  <si>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</si>
  <si>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</si>
  <si>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</si>
  <si>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</si>
  <si>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</si>
  <si>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</si>
  <si>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</si>
  <si>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</si>
  <si>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</si>
  <si>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</si>
  <si>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</si>
  <si>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</si>
  <si>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</si>
  <si>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</si>
  <si>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</si>
  <si>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1.</t>
  </si>
  <si>
    <t>SO 01 Těžení nánosů</t>
  </si>
  <si>
    <t>STA</t>
  </si>
  <si>
    <t>1</t>
  </si>
  <si>
    <t>{65aed45f-48b8-4ad0-b458-96ea2c8e2579}</t>
  </si>
  <si>
    <t>2</t>
  </si>
  <si>
    <t>2.</t>
  </si>
  <si>
    <t>SO 02 Těžení nánosů</t>
  </si>
  <si>
    <t>{21ba9d43-d953-4d4d-90da-7d2e29142334}</t>
  </si>
  <si>
    <t>3.</t>
  </si>
  <si>
    <t>SO 03 Těžení nánosů</t>
  </si>
  <si>
    <t>{4f4a61cd-3ef9-45bf-b79e-a8172d70b7af}</t>
  </si>
  <si>
    <t>4.</t>
  </si>
  <si>
    <t>SO 04 Těžení nánosů</t>
  </si>
  <si>
    <t>{7708644f-a278-4120-9307-88523ba06581}</t>
  </si>
  <si>
    <t>5.</t>
  </si>
  <si>
    <t>SO 05 Těžení nánosů</t>
  </si>
  <si>
    <t>{1ac2e90a-c569-4ac4-884d-82d846932545}</t>
  </si>
  <si>
    <t>6.</t>
  </si>
  <si>
    <t>SO 06 Těžení nánosů</t>
  </si>
  <si>
    <t>{9a8da836-65c1-4e4b-bea6-9da267742ef0}</t>
  </si>
  <si>
    <t>7.</t>
  </si>
  <si>
    <t>VON</t>
  </si>
  <si>
    <t>{80c7c123-cb43-4f54-9b45-ce464bc85792}</t>
  </si>
  <si>
    <t>KRYCÍ LIST SOUPISU PRACÍ</t>
  </si>
  <si>
    <t>Objekt:</t>
  </si>
  <si>
    <t>1. - SO 01 Těžení nánosů</t>
  </si>
  <si>
    <t>Rozpočtováno v CÚ 2019/II Neomezený dálkový přístup k úvodním částem katalogů ÚRS na http:/www.cs-urs.cz. Ostatní informace položek ÚRS budou součástí soupisu prací.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</si>
  <si>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</si>
  <si>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</si>
  <si>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</si>
  <si>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</si>
  <si>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</si>
  <si>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</si>
  <si>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18 - Zemní práce - povrchové úpravy terénu</t>
  </si>
  <si>
    <t xml:space="preserve">    5 - Komunikace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</si>
  <si>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</si>
  <si>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</si>
  <si>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</si>
  <si>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</si>
  <si>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</si>
  <si>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</si>
  <si>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</si>
  <si>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</si>
  <si>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</si>
  <si>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</si>
  <si>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</si>
  <si>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</si>
  <si>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</si>
  <si>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</si>
  <si>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</si>
  <si>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</si>
  <si>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</si>
  <si>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</si>
  <si>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</si>
  <si>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</si>
  <si>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</si>
  <si>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111103223</t>
  </si>
  <si>
    <t>Kosení ve vegetačním období vodního rostlinstva na břehu hustého</t>
  </si>
  <si>
    <t>ha</t>
  </si>
  <si>
    <t>CS ÚRS 2019 02</t>
  </si>
  <si>
    <t>4</t>
  </si>
  <si>
    <t>670476424</t>
  </si>
  <si>
    <t>PP</t>
  </si>
  <si>
    <t>Kosení travin a vodních rostlin ve vegetačním období vodního rostlinstva na břehu hustého</t>
  </si>
  <si>
    <t>VV</t>
  </si>
  <si>
    <t>"pokosení vegetace, výkaz, viz příloha C.3.1"</t>
  </si>
  <si>
    <t>699,0/10000</t>
  </si>
  <si>
    <t>1142033R</t>
  </si>
  <si>
    <t>Vybrání odpadu ze sedimentů</t>
  </si>
  <si>
    <t>m3</t>
  </si>
  <si>
    <t>-1051299614</t>
  </si>
  <si>
    <t>"vybrání odpadu před i během těžení sedimentů (komunální odpad), odhad, viz příloha C.3.1"</t>
  </si>
  <si>
    <t>2,2</t>
  </si>
  <si>
    <t>3</t>
  </si>
  <si>
    <t>120001101</t>
  </si>
  <si>
    <t>Příplatek za ztížení odkopávky nebo prokkopávky v blízkosti inženýrských sítí</t>
  </si>
  <si>
    <t>-460343891</t>
  </si>
  <si>
    <t>Příplatek k cenám vykopávek za ztížení vykopávky v blízkosti inženýrských sítí nebo výbušnin v horninách jakékoliv třídy</t>
  </si>
  <si>
    <t>"práce v ochranných pásmech vedení při těžení sedimentu, viz příloha C.3.1"</t>
  </si>
  <si>
    <t>12,8</t>
  </si>
  <si>
    <t>124203101</t>
  </si>
  <si>
    <t>Vykopávky do 1000 m3 pro koryta vodotečí v hornině tř. 3</t>
  </si>
  <si>
    <t>99833459</t>
  </si>
  <si>
    <t>Vykopávky pro koryta vodotečí s přehozením výkopku na vzdálenost do 3 m nebo s naložením na dopravní prostředek v hornině tř. 3 do 1 000 m3</t>
  </si>
  <si>
    <t>"odtěžení sedimentů, výkaz, viz příloha C.3.1"</t>
  </si>
  <si>
    <t>215,36-71,07</t>
  </si>
  <si>
    <t>5</t>
  </si>
  <si>
    <t>124203109</t>
  </si>
  <si>
    <t>Příplatek k vykopávkám pro koryta vodotečí v hornině tř. 3 za lepivost</t>
  </si>
  <si>
    <t>41427672</t>
  </si>
  <si>
    <t>Vykopávky pro koryta vodotečí s přehozením výkopku na vzdálenost do 3 m nebo s naložením na dopravní prostředek v hornině tř. 3 Příplatek k cenám za lepivost horniny tř. 3</t>
  </si>
  <si>
    <t>144,29*0,3 'Přepočtené koeficientem množství</t>
  </si>
  <si>
    <t>6</t>
  </si>
  <si>
    <t>127701101</t>
  </si>
  <si>
    <t>Vykopávky pod vodou v hornině tř. 1 až 4 objem do 1000 m3 tl vrstvy do 0,5 m</t>
  </si>
  <si>
    <t>-1886676765</t>
  </si>
  <si>
    <t>Vykopávky pod vodou strojně na hloubku do 5 m pod projektem stanovenou hladinou vody v horninách tř.1 až 4, průměrné tloušťky projektované vrstvy do 0,50 m do 1 000 m3</t>
  </si>
  <si>
    <t>71,07</t>
  </si>
  <si>
    <t>"znovuodtěžení zemního materiálu z hromad v korytě"</t>
  </si>
  <si>
    <t>215,36*0,1</t>
  </si>
  <si>
    <t>Součet</t>
  </si>
  <si>
    <t>7</t>
  </si>
  <si>
    <t>161101102</t>
  </si>
  <si>
    <t>Svislé přemístění výkopku z horniny tř. 1 až 4 hl výkopu do 4 m</t>
  </si>
  <si>
    <t>-90351435</t>
  </si>
  <si>
    <t>Svislé přemístění výkopku bez naložení do dopravní nádoby avšak s vyprázdněním dopravní nádoby na hromadu nebo do dopravního prostředku z horniny tř. 1 až 4, při hloubce výkopu přes 2,5 do 4 m</t>
  </si>
  <si>
    <t>"vysáknutý materiál z hromad v korytě na dopravní prostředek"</t>
  </si>
  <si>
    <t>71,07+144,29</t>
  </si>
  <si>
    <t>8</t>
  </si>
  <si>
    <t>162201102</t>
  </si>
  <si>
    <t>Vodorovné přemístění do 50 m výkopku/sypaniny z horniny tř. 1 až 4</t>
  </si>
  <si>
    <t>-2060545033</t>
  </si>
  <si>
    <t>Vodorovné přemístění výkopku nebo sypaniny po suchu na obvyklém dopravním prostředku, bez naložení výkopku, avšak se složením bez rozhrnutí z horniny tř. 1 až 4 na vzdálenost přes 20 do 50 m</t>
  </si>
  <si>
    <t>"odtěžený materiál ke kraji koryta k vysáknutí"</t>
  </si>
  <si>
    <t>144,29+71,07</t>
  </si>
  <si>
    <t>9</t>
  </si>
  <si>
    <t>167101102</t>
  </si>
  <si>
    <t>Nakládání výkopku z hornin tř. 1 až 4 přes 100 m3</t>
  </si>
  <si>
    <t>-1237671292</t>
  </si>
  <si>
    <t>Nakládání, skládání a překládání neulehlého výkopku nebo sypaniny nakládání, množství přes 100 m3, z hornin tř. 1 až 4</t>
  </si>
  <si>
    <t>"vytěžený materiál z hromad v korytě (odpočet materiálu pod vodou), viz příloha C.3.1"</t>
  </si>
  <si>
    <t>144,29+71,07-215,36*0,1</t>
  </si>
  <si>
    <t>10</t>
  </si>
  <si>
    <t>171201101</t>
  </si>
  <si>
    <t>Uložení sypaniny do násypů nezhutněných</t>
  </si>
  <si>
    <t>-2141025608</t>
  </si>
  <si>
    <t>Uložení sypaniny do násypů s rozprostřením sypaniny ve vrstvách a s hrubým urovnáním nezhutněných z jakýchkoliv hornin</t>
  </si>
  <si>
    <t>"odtěžený materiál ke kraji koryta k vysáknutí, viz příloha C.3.1"</t>
  </si>
  <si>
    <t>"materiál z nánosů nad vodou"</t>
  </si>
  <si>
    <t>144,29</t>
  </si>
  <si>
    <t>11</t>
  </si>
  <si>
    <t>181151331</t>
  </si>
  <si>
    <t>Plošná úprava terénu přes 500 m2 zemina tř 1 až 4 nerovnosti do 200 mm v rovinně a svahu do 1:5</t>
  </si>
  <si>
    <t>m2</t>
  </si>
  <si>
    <t>657569024</t>
  </si>
  <si>
    <t>Plošná úprava terénu v zemině tř. 1 až 4 s urovnáním povrchu bez doplnění ornice souvislé plochy přes 500 m2 při nerovnostech terénu přes 150 do 200 mm v rovině nebo na svahu do 1:5</t>
  </si>
  <si>
    <t>"úprava manipulačních ploch po stavbě (zpevněná odstavná plocha), viz příloha C.3.1"</t>
  </si>
  <si>
    <t>35,0*20,0</t>
  </si>
  <si>
    <t>12</t>
  </si>
  <si>
    <t>185803107</t>
  </si>
  <si>
    <t>Shrabání a odvoz pokoseného vodního porostu do 20 km</t>
  </si>
  <si>
    <t>-1913323022</t>
  </si>
  <si>
    <t>Shrabání a odvoz pokoseného porostu a organických naplavenin vodního rostlinstva z břehu i z vody</t>
  </si>
  <si>
    <t>"pokosená vegetace, výkaz, viz příloha C.3.1"</t>
  </si>
  <si>
    <t>13</t>
  </si>
  <si>
    <t>171201211R01</t>
  </si>
  <si>
    <t>Likvidace stavebního odpadu - zeminy a kameniva na skládce</t>
  </si>
  <si>
    <t>t</t>
  </si>
  <si>
    <t>532980895</t>
  </si>
  <si>
    <t>Likvidace stavebního odpadu - zeminy a kameniva na skládce včetně dopravy, uložení a případného poplatku za uložení</t>
  </si>
  <si>
    <t>"odtěžený materiál, viz příloha C.3.1"</t>
  </si>
  <si>
    <t>144,29*1,8</t>
  </si>
  <si>
    <t>"materiál z nánosů pod vodou"</t>
  </si>
  <si>
    <t>71,07*1,8</t>
  </si>
  <si>
    <t>14</t>
  </si>
  <si>
    <t>171201211R11</t>
  </si>
  <si>
    <t>Likvidace biomasy</t>
  </si>
  <si>
    <t>1215021870</t>
  </si>
  <si>
    <t>Likvidace biomasy včetně uložení a případného poplatku za uložení</t>
  </si>
  <si>
    <t>"pokosená biomasa, viz příloha C.3.1"</t>
  </si>
  <si>
    <t>699,0/10000*7,0</t>
  </si>
  <si>
    <t>18</t>
  </si>
  <si>
    <t>Zemní práce - povrchové úpravy terénu</t>
  </si>
  <si>
    <t>181411131</t>
  </si>
  <si>
    <t>Založení parkového trávníku výsevem plochy do 1000 m2 v rovině a ve svahu do 1:5</t>
  </si>
  <si>
    <t>-1829348498</t>
  </si>
  <si>
    <t>Založení trávníku na půdě předem připravené plochy do 1000 m2 výsevem včetně utažení parkového v rovině nebo na svahu do 1:5</t>
  </si>
  <si>
    <t>"dočasná komunikace po stavbě, viz příloha C.3.1, D.1"</t>
  </si>
  <si>
    <t>540,0</t>
  </si>
  <si>
    <t>16</t>
  </si>
  <si>
    <t>M</t>
  </si>
  <si>
    <t>00572472</t>
  </si>
  <si>
    <t>osivo směs travní krajinná-rovinná</t>
  </si>
  <si>
    <t>kg</t>
  </si>
  <si>
    <t>-1947937259</t>
  </si>
  <si>
    <t>"20 g směsi/ m2, viz příloha D.1"</t>
  </si>
  <si>
    <t>540*0,02 'Přepočtené koeficientem množství</t>
  </si>
  <si>
    <t>Komunikace</t>
  </si>
  <si>
    <t>17</t>
  </si>
  <si>
    <t>R - 100001</t>
  </si>
  <si>
    <t>Provizorní komunikace z vysokopevnostní GTX a štěrkové pojezdové vrstvy</t>
  </si>
  <si>
    <t>1684487177</t>
  </si>
  <si>
    <t>"zpevněná manipulační plocha z provozního materiálu zhotovitele (zřízení a odstranění geotextilie a štěrkové vrstvy v tl. 0,2 m), viz příloha C.3.1"</t>
  </si>
  <si>
    <t>2*90,0*3,0</t>
  </si>
  <si>
    <t>Ostatní konstrukce a práce, bourání</t>
  </si>
  <si>
    <t>938909311</t>
  </si>
  <si>
    <t>Čištění vozovek metením strojně podkladu nebo krytu betonového nebo živičného</t>
  </si>
  <si>
    <t>279648882</t>
  </si>
  <si>
    <t>Čištění vozovek metením bláta, prachu nebo hlinitého nánosu s odklizením na hromady na vzdálenost do 20 m nebo naložením na dopravní prostředek strojně povrchu podkladu nebo krytu betonového nebo živičného</t>
  </si>
  <si>
    <t>"průběžné čištění přístupových cest, viz příloha C.3.1"</t>
  </si>
  <si>
    <t>4*200,0*3,0</t>
  </si>
  <si>
    <t>997</t>
  </si>
  <si>
    <t>Přesun sutě</t>
  </si>
  <si>
    <t>19</t>
  </si>
  <si>
    <t>997013R1</t>
  </si>
  <si>
    <t>Likvidace komunálního odpadu</t>
  </si>
  <si>
    <t>267982838</t>
  </si>
  <si>
    <t>Likvidace komunálního odpadu včetně naložení, dopravy, uložení a poplatku za uložení</t>
  </si>
  <si>
    <t>"vytříděný odpad ze sedimentů, viz příloha C.3.1"</t>
  </si>
  <si>
    <t>2,2*0,1</t>
  </si>
  <si>
    <t>998</t>
  </si>
  <si>
    <t>Přesun hmot</t>
  </si>
  <si>
    <t>20</t>
  </si>
  <si>
    <t>998332011</t>
  </si>
  <si>
    <t>Přesun hmot pro úpravy vodních toků a kanály</t>
  </si>
  <si>
    <t>514788462</t>
  </si>
  <si>
    <t>Přesun hmot pro úpravy vodních toků a kanály, hráze rybníků apod. dopravní vzdálenost do 500 m</t>
  </si>
  <si>
    <t>2. - SO 02 Těžení nánosů</t>
  </si>
  <si>
    <t>3223,0/10000</t>
  </si>
  <si>
    <t>7,0</t>
  </si>
  <si>
    <t>21,8</t>
  </si>
  <si>
    <t>701,92-70,19</t>
  </si>
  <si>
    <t>631,73*0,3 'Přepočtené koeficientem množství</t>
  </si>
  <si>
    <t>-1783433736</t>
  </si>
  <si>
    <t>70,19</t>
  </si>
  <si>
    <t>701,92*0,1</t>
  </si>
  <si>
    <t>631,73+70,19</t>
  </si>
  <si>
    <t>631,73+70,92</t>
  </si>
  <si>
    <t>-2010255708</t>
  </si>
  <si>
    <t>631,73+70,197-701,92*0,1</t>
  </si>
  <si>
    <t>631,73</t>
  </si>
  <si>
    <t>"úprava travnatých ploch v areálu Technolen, viz příloha C.3.1"</t>
  </si>
  <si>
    <t>150,0*4,0</t>
  </si>
  <si>
    <t>656277271</t>
  </si>
  <si>
    <t>631,73*1,8</t>
  </si>
  <si>
    <t>70,19*1,8</t>
  </si>
  <si>
    <t>-1618547804</t>
  </si>
  <si>
    <t>3223,0/10000*7,0</t>
  </si>
  <si>
    <t>"20 g směsi/ m2, viz příloha C.3.1"</t>
  </si>
  <si>
    <t>600,0</t>
  </si>
  <si>
    <t>600*0,02 'Přepočtené koeficientem množství</t>
  </si>
  <si>
    <t>10*560,0*3,0</t>
  </si>
  <si>
    <t>-431974898</t>
  </si>
  <si>
    <t>7,0*0,1</t>
  </si>
  <si>
    <t>3. - SO 03 Těžení nánosů</t>
  </si>
  <si>
    <t>"pokosení vegetace, výkaz, viz příloha C.3.2"</t>
  </si>
  <si>
    <t>800,0/10000</t>
  </si>
  <si>
    <t>"vybrání odpadu před i během těžení sedimentů (komunální odpad), odhad, viz příloha C.3.2"</t>
  </si>
  <si>
    <t>1,6</t>
  </si>
  <si>
    <t>"práce v ochranných pásmech vedení při těžení sedimentu, viz příloha C.3.2"</t>
  </si>
  <si>
    <t>62,3</t>
  </si>
  <si>
    <t>"odtěžení sedimentů, výkaz, viz příloha C.3.2"</t>
  </si>
  <si>
    <t>157,94-31,59</t>
  </si>
  <si>
    <t>126,35*0,3 'Přepočtené koeficientem množství</t>
  </si>
  <si>
    <t>31,59</t>
  </si>
  <si>
    <t>157,94*0,1</t>
  </si>
  <si>
    <t>126,35+31,59</t>
  </si>
  <si>
    <t>"vytěžený materiál z hromad v korytě (odpočet materiálu pod vodou), viz příloha C.3.2"</t>
  </si>
  <si>
    <t>126,35+31,59-157,94*0,1</t>
  </si>
  <si>
    <t>"odtěžený materiál ke kraji koryta k vysáknutí, viz příloha C.3.2"</t>
  </si>
  <si>
    <t>126,35</t>
  </si>
  <si>
    <t>181111111</t>
  </si>
  <si>
    <t>Plošná úprava terénu do 500 m2 zemina tř 1 až 4 nerovnosti do 100 mm v rovinně a svahu do 1:5</t>
  </si>
  <si>
    <t>Plošná úprava terénu v zemině tř. 1 až 4 s urovnáním povrchu bez doplnění ornice souvislé plochy do 500 m2 při nerovnostech terénu přes 50 do 100 mm v rovině nebo na svahu do 1:5</t>
  </si>
  <si>
    <t>"úprava manipulačních ploch po stavbě (travnatá plocha), viz příloha C.3.2"</t>
  </si>
  <si>
    <t>40,0*5,0</t>
  </si>
  <si>
    <t>"pokosená vegetace, výkaz"</t>
  </si>
  <si>
    <t>-1277984048</t>
  </si>
  <si>
    <t>"odtěžený materiál, viz příloha C.3.2"</t>
  </si>
  <si>
    <t>126,3*1,8</t>
  </si>
  <si>
    <t>31,59*1,8</t>
  </si>
  <si>
    <t>-706872874</t>
  </si>
  <si>
    <t>"pokosená biomasa, viz příloha C.3.2"</t>
  </si>
  <si>
    <t>800,0/10000*7,0</t>
  </si>
  <si>
    <t>"dočasná manipulační plocha po stavbě, viz příloha D.1"</t>
  </si>
  <si>
    <t>200,0</t>
  </si>
  <si>
    <t>200*0,02 'Přepočtené koeficientem množství</t>
  </si>
  <si>
    <t>"průběžné čištění přístupových cest, viz příloha C.3.2"</t>
  </si>
  <si>
    <t>3*90,0*3,0</t>
  </si>
  <si>
    <t>2099925900</t>
  </si>
  <si>
    <t>"vytříděný odpad ze sedimentů, viz příloha C.3.2"</t>
  </si>
  <si>
    <t>1,6*0,1</t>
  </si>
  <si>
    <t>4. - SO 04 Těžení nánosů</t>
  </si>
  <si>
    <t xml:space="preserve">    4 - Vodorovné konstrukce</t>
  </si>
  <si>
    <t>1441,0/10000</t>
  </si>
  <si>
    <t>114203301</t>
  </si>
  <si>
    <t>Třídění lomového kamene nebo betonových tvárnic podle druhu, velikosti nebo tvaru</t>
  </si>
  <si>
    <t>1431623134</t>
  </si>
  <si>
    <t>Třídění lomového kamene nebo betonových tvárnic získaných při rozebrání dlažeb, záhozů, rovnanin a soustřeďovacích staveb podle druhu, velikosti nebo tvaru</t>
  </si>
  <si>
    <t>"třídění - prohození vytěženého materiálu v místě těžení pro následné využití kamene do záhozu (využitelnost 50 %), viz příloha C.3.2"</t>
  </si>
  <si>
    <t>2*47,31</t>
  </si>
  <si>
    <t>5,2</t>
  </si>
  <si>
    <t>185,3</t>
  </si>
  <si>
    <t>523,57-162,31</t>
  </si>
  <si>
    <t>361,26*0,3 'Přepočtené koeficientem množství</t>
  </si>
  <si>
    <t>162,31</t>
  </si>
  <si>
    <t>"znovuodtěžení zemního materiálu z hromad v korytě (část pod vodou 10 %)"</t>
  </si>
  <si>
    <t>(523,57-47,31)*0,1</t>
  </si>
  <si>
    <t>361,26+162,31</t>
  </si>
  <si>
    <t>"odtěžený materiál ke kraji koryta k vysáknutí (odpočet materiálu pro zához), viz příloha C.3.2"</t>
  </si>
  <si>
    <t>361,26+162,31-47,31</t>
  </si>
  <si>
    <t>162201152</t>
  </si>
  <si>
    <t>Vodorovné přemístění do 50 m výkopku/sypaniny z horniny tř. 5 až 7</t>
  </si>
  <si>
    <t>-688956982</t>
  </si>
  <si>
    <t>Vodorovné přemístění výkopku nebo sypaniny po suchu na obvyklém dopravním prostředku, bez naložení výkopku, avšak se složením bez rozhrnutí z horniny tř. 5 až 7 na vzdálenost přes 20 do 50 m</t>
  </si>
  <si>
    <t>"vytříděné kameny do záhozu, viz příloha C.3.2"</t>
  </si>
  <si>
    <t>47,31</t>
  </si>
  <si>
    <t>(361,26-47,31)+162,31-(523,57-47,31)*0,1</t>
  </si>
  <si>
    <t>"materiál z nánosů nad vodou (odpočet materiálu pro zához)"</t>
  </si>
  <si>
    <t>361,26-47,31</t>
  </si>
  <si>
    <t>"pokosená vegetace, výkaz, viz příloha C.3.2"</t>
  </si>
  <si>
    <t>-555431031</t>
  </si>
  <si>
    <t>(361,26-47,31)*1,8</t>
  </si>
  <si>
    <t>162,31*1,8</t>
  </si>
  <si>
    <t>-1312009549</t>
  </si>
  <si>
    <t>1441,0/10000*7,0</t>
  </si>
  <si>
    <t>Vodorovné konstrukce</t>
  </si>
  <si>
    <t>462511270R1</t>
  </si>
  <si>
    <t>Zához z lomového kamene bez proštěrkování z terénu hmotnost do 200 kg</t>
  </si>
  <si>
    <t>-1250332448</t>
  </si>
  <si>
    <t>Zához z lomového kamene neupraveného záhozového bez proštěrkování z terénu, hmotnosti jednotlivých kamenů do 200 kg</t>
  </si>
  <si>
    <t>"zához z kamene fr. nad 0,125 m (kámen z koryta), výkaz, viz příloha C.3.2"</t>
  </si>
  <si>
    <t>8*570,0*3,0</t>
  </si>
  <si>
    <t>1031604558</t>
  </si>
  <si>
    <t>5,2*0,1</t>
  </si>
  <si>
    <t>5. - SO 05 Těžení nánosů</t>
  </si>
  <si>
    <t>"pokosení vegetace, výkaz, viz příloha C.3.3"</t>
  </si>
  <si>
    <t>1430,0/10000</t>
  </si>
  <si>
    <t>"vybrání odpadu před i během těžení sedimentů (komunální odpad), odhad, viz příloha C.3.3"</t>
  </si>
  <si>
    <t>2,0</t>
  </si>
  <si>
    <t>"práce v ochranných pásmech vedení při těžení sedimentu, viz příloha C.3.3"</t>
  </si>
  <si>
    <t>24,6</t>
  </si>
  <si>
    <t>"odtěžení sedimentů, výkaz, viz příloha C.3.3"</t>
  </si>
  <si>
    <t>199,48-159,58</t>
  </si>
  <si>
    <t>39,9*0,3 'Přepočtené koeficientem množství</t>
  </si>
  <si>
    <t>159,58</t>
  </si>
  <si>
    <t>199,48*0,1</t>
  </si>
  <si>
    <t>39,90+159,58</t>
  </si>
  <si>
    <t>"vytěžený materiál z hromad v korytě (odpočet materiálu pod vodou), viz příloha C.3.3"</t>
  </si>
  <si>
    <t>39,90+159,58-199,48*0,1</t>
  </si>
  <si>
    <t>"odtěžený materiál ke kraji koryta k vysáknutí, viz příloha C.3.3"</t>
  </si>
  <si>
    <t>39,90</t>
  </si>
  <si>
    <t>"pokosená vegetace, výkaz, viz příloha C.3.3"</t>
  </si>
  <si>
    <t>-301558531</t>
  </si>
  <si>
    <t>"odtěžený materiál, viz příloha C.3.3"</t>
  </si>
  <si>
    <t>39,90*1,8</t>
  </si>
  <si>
    <t>159,58*1,8</t>
  </si>
  <si>
    <t>-1083252311</t>
  </si>
  <si>
    <t>"pokosená biomasa na řízenou skládku, viz příloha C.3.3"</t>
  </si>
  <si>
    <t>1430,0/10000*7,0</t>
  </si>
  <si>
    <t>"průběžné čištění přístupových cest, viz příloha C.3.3"</t>
  </si>
  <si>
    <t>3*150,0*3,0</t>
  </si>
  <si>
    <t>36360913</t>
  </si>
  <si>
    <t>"vytříděný odpad ze sedimentů, viz příloha C.3.3"</t>
  </si>
  <si>
    <t>2,0*0,1</t>
  </si>
  <si>
    <t>6. - SO 06 Těžení nánosů</t>
  </si>
  <si>
    <t>374,0/10000</t>
  </si>
  <si>
    <t>1,4</t>
  </si>
  <si>
    <t>5,3</t>
  </si>
  <si>
    <t>140,83-70,41</t>
  </si>
  <si>
    <t>70,42*0,3 'Přepočtené koeficientem množství</t>
  </si>
  <si>
    <t>70,41</t>
  </si>
  <si>
    <t>140,83*0,1</t>
  </si>
  <si>
    <t>70,42+70,41</t>
  </si>
  <si>
    <t>70,42+70,41-140,83*0,1</t>
  </si>
  <si>
    <t>70,42</t>
  </si>
  <si>
    <t>796515534</t>
  </si>
  <si>
    <t>70,42*1,8</t>
  </si>
  <si>
    <t>70,41*1,8</t>
  </si>
  <si>
    <t>-1232241612</t>
  </si>
  <si>
    <t>"pokosená biomasa, viz příloha C.3.3"</t>
  </si>
  <si>
    <t>374,0/10000*7,0</t>
  </si>
  <si>
    <t>"průběžné čištění přístupových cest"</t>
  </si>
  <si>
    <t>2*360,0*3,0</t>
  </si>
  <si>
    <t>2033589775</t>
  </si>
  <si>
    <t>1,4*0,1</t>
  </si>
  <si>
    <t>7. - VON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</si>
  <si>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</si>
  <si>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</si>
  <si>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</si>
  <si>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</si>
  <si>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</si>
  <si>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</si>
  <si>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</si>
  <si>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</si>
  <si>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</si>
  <si>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011</t>
  </si>
  <si>
    <t>Zajištění kompletního zařízení staveniště a jeho připojení na sítě</t>
  </si>
  <si>
    <t>soubor</t>
  </si>
  <si>
    <t>1024</t>
  </si>
  <si>
    <t>-1881929662</t>
  </si>
  <si>
    <t>- zajištění místnosti pro TDI v ZS vč. jejího vybavení</t>
  </si>
  <si>
    <t>- zajištění oplocení prostoru ZS, jeho napojení na inž. sítě</t>
  </si>
  <si>
    <t>- zajištění následné likvidace všech objektů ZS včetně připojení na sítě</t>
  </si>
  <si>
    <t>- zajištění zřízení a odstranění dočasných komunikací, sjezdů a nájezdů pro realizaci stavby</t>
  </si>
  <si>
    <t>- zajištění ostrahy stavby a staveniště po dobu realizace stavby</t>
  </si>
  <si>
    <t>- zajištění podmínek pro použití přístupových komunikací dotčených stavbou s příslušnými vlastníky či správci a zajištění jejich splnění</t>
  </si>
  <si>
    <t>- zřízení čisticích zón před výjezdem z obvodu staveniště</t>
  </si>
  <si>
    <t>- provedení takových opatření, aby plochy obvodu staveniště nebyly znečištěny ropnými látkami a jinými podobnými produkty</t>
  </si>
  <si>
    <t>- provedení takových opatření, aby nebyly překročeny limity prašnosti a hlučnosti dané obecně závaznou vyhláškou</t>
  </si>
  <si>
    <t>- zajištění ochrany veškeré zeleně v prostoru staveniště a v jeho bezprostřední blízkosti pro poškození během realizace stavby</t>
  </si>
  <si>
    <t>0110</t>
  </si>
  <si>
    <t>Zajištění zřízení sjezdů</t>
  </si>
  <si>
    <t>-2142025203</t>
  </si>
  <si>
    <t xml:space="preserve">- zajištění zřízení a odstranění dočasných sjezdů a nájezdů pro realizaci stavby </t>
  </si>
  <si>
    <t>- 2 ks sjezdů v SO 01 z materiálu z koryta</t>
  </si>
  <si>
    <t>- 3 ks sjezdů v SO 02 z materiálu z koryta</t>
  </si>
  <si>
    <t>011011</t>
  </si>
  <si>
    <t>Zajištění povolení k mimořádné manipulaci</t>
  </si>
  <si>
    <t>-1535266684</t>
  </si>
  <si>
    <t>"zajištění povolení na jezech v dostatečném časovém předstihu (2 ks jezů)"</t>
  </si>
  <si>
    <t>0112</t>
  </si>
  <si>
    <t>Zajištění obnovy asfaltové komunikace</t>
  </si>
  <si>
    <t>654157176</t>
  </si>
  <si>
    <t>Zajištění obnovy stávající příjezdové asfaltové komunikace</t>
  </si>
  <si>
    <t>"obnova stávajících příjezdových komunikací při jejich případném porušení (komunikace ve vlastnictví Města Hlinska a v areálech Technolen a Galvos)"</t>
  </si>
  <si>
    <t>"předpokládaná plocha využívané zpevněné asfaltové komunikace (plocha  komunikace Města Hlinska cca 1930 bm, v areálech cca 900 m2)"</t>
  </si>
  <si>
    <t>0113</t>
  </si>
  <si>
    <t>Zajištění obnovy dlážděné komunikace</t>
  </si>
  <si>
    <t>1102361209</t>
  </si>
  <si>
    <t>Zajištění obnovy stávající příjezdové dlážděné komunikace</t>
  </si>
  <si>
    <t>"obnova stávající komunikace v areálu Galvos při jejím případném porušení"</t>
  </si>
  <si>
    <t>"předpokládaná plocha využívané komunikace 810 m2"</t>
  </si>
  <si>
    <t>01131</t>
  </si>
  <si>
    <t>Zajištění obnovy nezpevněné komunikace</t>
  </si>
  <si>
    <t>494396591</t>
  </si>
  <si>
    <t>Zajištění obnovy stávající nezpevněné komunikace</t>
  </si>
  <si>
    <t>"obnova stávající nezpevněné kcesty k jezu za pivovarem Město Hlinsko při jejím případném porušení"</t>
  </si>
  <si>
    <t>"předpokládaná plocha využívané nezpevněné komunikace 180,0 x 4,0 m"</t>
  </si>
  <si>
    <t>02</t>
  </si>
  <si>
    <t>Projektová dokumentace - ostatní náklady</t>
  </si>
  <si>
    <t>0210</t>
  </si>
  <si>
    <t>Vypracování Plánu opatření pro případ havárie</t>
  </si>
  <si>
    <t>kus</t>
  </si>
  <si>
    <t>8192</t>
  </si>
  <si>
    <t>-1351661687</t>
  </si>
  <si>
    <t>Zhotovitelem vypracovaný Plán opatření pro případ havárie, pro případ úniku závadných látek (např. ropné produkty, cementové výluhy, odpadní vody z těsnících clon, atd.)</t>
  </si>
  <si>
    <t>0221</t>
  </si>
  <si>
    <t>Zpracování povodňového plánu stavby dle §71 zákona č. 254/2001 Sb. včetně zajištění schválení příslušnými orgány správy a Povodím Labe, státní podnik</t>
  </si>
  <si>
    <t>-427377190</t>
  </si>
  <si>
    <t>023</t>
  </si>
  <si>
    <t>Vypracování projektu skutečného provedení díla</t>
  </si>
  <si>
    <t>885754201</t>
  </si>
  <si>
    <t>"3 paré + 1 x CD, viz příloha B."</t>
  </si>
  <si>
    <t>03</t>
  </si>
  <si>
    <t>Geodetické práce a vytýčení - ostatní náklady</t>
  </si>
  <si>
    <t>035</t>
  </si>
  <si>
    <t>Zajištění veškerých geodetických prací souvisejících s realizací díla</t>
  </si>
  <si>
    <t>262144</t>
  </si>
  <si>
    <t>-1908304942</t>
  </si>
  <si>
    <t>09</t>
  </si>
  <si>
    <t>Ostatní náklady</t>
  </si>
  <si>
    <t>037</t>
  </si>
  <si>
    <t>Zajištění písemných souhlasných vyjádření všech dotčených vlastníků a případných uživatelů všech pozemků dotčených stavbou s jejich konečnou úpravou po dokončení prací</t>
  </si>
  <si>
    <t>1376621601</t>
  </si>
  <si>
    <t>0370</t>
  </si>
  <si>
    <t>Zajištění plnění požadavků dotčených vlastníků vyplývajících z udělených souhlasů s provedením stavby</t>
  </si>
  <si>
    <t>332097637</t>
  </si>
  <si>
    <t>0931</t>
  </si>
  <si>
    <t>Provedení pasportizace stávajících nemovitostí (vč. pozemků) a jejich příslušenství, zajištění fotodokumentace stávajícího stavu přístupových komunikací</t>
  </si>
  <si>
    <t>1518088687</t>
  </si>
  <si>
    <t>094</t>
  </si>
  <si>
    <t>Zajištění vytyčení veškerých podzemních zařízení</t>
  </si>
  <si>
    <t>2039964547</t>
  </si>
  <si>
    <t>Zajištění vytýčení veškerých podzemních zařízení</t>
  </si>
  <si>
    <t>095</t>
  </si>
  <si>
    <t>Zajištění šetření o podzemních sítích vč. zajištění nových vyjádření v případě, že před realizací pozbyly platnosti</t>
  </si>
  <si>
    <t>1173131734</t>
  </si>
  <si>
    <t>09920</t>
  </si>
  <si>
    <t>Odborné odlovení rybí obsádky z prostoru staveniště</t>
  </si>
  <si>
    <t>-963963030</t>
  </si>
  <si>
    <t>09921</t>
  </si>
  <si>
    <t>Zajištění biologického dozoru odborně způsobilou osobou</t>
  </si>
  <si>
    <t>-712036423</t>
  </si>
  <si>
    <t>"viz příloha D., E.1"</t>
  </si>
  <si>
    <t>"plnění podmínek vyplývajících z udělené vyjímky z ochrany ZCHD, vyjímky z činností v ZCHÚ a zásahu do VKP"</t>
  </si>
  <si>
    <t>"biologický dozor pro každý objekt zvlášť po dobu výstavby"</t>
  </si>
  <si>
    <t>"zajištění terénního monitoringu staveniště"</t>
  </si>
  <si>
    <t>"sledování výskytu ochranářsky významných organismů"</t>
  </si>
  <si>
    <t>"koordinace prací biologického servisu"</t>
  </si>
  <si>
    <t>"zpracování zprávy o výsledcích biologického dozoru"</t>
  </si>
  <si>
    <t>09922</t>
  </si>
  <si>
    <t>Zajištění biologického servisu odborně způsobilou osobou</t>
  </si>
  <si>
    <t>-228788453</t>
  </si>
  <si>
    <t>"elektroodlov zvláště chráněných druhů pro každý objekt zvlášť, bezprostředně před zahájením prací"</t>
  </si>
  <si>
    <t>"zajištění opakovaného záchranného odlovu a přesunu živočichů a rostlin"</t>
  </si>
  <si>
    <t>"transfer do úseku toku nedotčeného stavbou"</t>
  </si>
  <si>
    <t>"vedení statistik o transferech živočichů a rostlin"</t>
  </si>
  <si>
    <t>099300</t>
  </si>
  <si>
    <t>Aktualizace plánu bezpečnosti a ochrany zdraví při práci</t>
  </si>
  <si>
    <t>-1969854142</t>
  </si>
  <si>
    <t>09961</t>
  </si>
  <si>
    <t>Dočasné odstranění plotu</t>
  </si>
  <si>
    <t>-641749989</t>
  </si>
  <si>
    <t xml:space="preserve">Dočasné odstranění stávajícího plotu </t>
  </si>
  <si>
    <t>"stávající plot (pletivo včetně sloupků v dl. 10 m) z důvodu možnosti provádění stavby"</t>
  </si>
  <si>
    <t>"odřezání sloupků, uložení v místě demontáže a zpětné osazení navařením sloupků po stavbě"</t>
  </si>
  <si>
    <t>09962</t>
  </si>
  <si>
    <t>Dočasné odstranění zábradlí</t>
  </si>
  <si>
    <t>1450583867</t>
  </si>
  <si>
    <t>Dočasné odstranění stávajícího zábradlí</t>
  </si>
  <si>
    <t>"stávající zábradlí (ocelové sloupky s dřevěnou výplní v dl. 20 m) z důvodu možnosti provádění stavby"</t>
  </si>
  <si>
    <t>22</t>
  </si>
  <si>
    <t>099911</t>
  </si>
  <si>
    <t>Zajištění vedení průběžné evidence odpadů</t>
  </si>
  <si>
    <t>-1754230917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</si>
</sst>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3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0" fontId="21" fillId="4" borderId="7" xfId="0" applyFont="1" applyFill="1" applyBorder="1" applyAlignment="1" applyProtection="1">
      <alignment horizontal="right"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3"/>
  <sheetViews>
    <sheetView showGridLines="0" tabSelected="1" workbookViewId="0">
      <selection activeCell="K6" sqref="K6:AO6"/>
    </sheetView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ht="10.199999999999999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" customHeight="1">
      <c r="AR2" s="265"/>
      <c r="AS2" s="265"/>
      <c r="AT2" s="265"/>
      <c r="AU2" s="265"/>
      <c r="AV2" s="265"/>
      <c r="AW2" s="265"/>
      <c r="AX2" s="265"/>
      <c r="AY2" s="265"/>
      <c r="AZ2" s="265"/>
      <c r="BA2" s="265"/>
      <c r="BB2" s="265"/>
      <c r="BC2" s="265"/>
      <c r="BD2" s="265"/>
      <c r="BE2" s="265"/>
      <c r="BS2" s="17" t="s">
        <v>6</v>
      </c>
      <c r="BT2" s="17" t="s">
        <v>7</v>
      </c>
    </row>
    <row r="3" spans="1:74" s="1" customFormat="1" ht="6.9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7" t="s">
        <v>14</v>
      </c>
      <c r="L5" s="278"/>
      <c r="M5" s="278"/>
      <c r="N5" s="278"/>
      <c r="O5" s="278"/>
      <c r="P5" s="278"/>
      <c r="Q5" s="278"/>
      <c r="R5" s="278"/>
      <c r="S5" s="278"/>
      <c r="T5" s="278"/>
      <c r="U5" s="278"/>
      <c r="V5" s="278"/>
      <c r="W5" s="278"/>
      <c r="X5" s="278"/>
      <c r="Y5" s="278"/>
      <c r="Z5" s="278"/>
      <c r="AA5" s="278"/>
      <c r="AB5" s="278"/>
      <c r="AC5" s="278"/>
      <c r="AD5" s="278"/>
      <c r="AE5" s="278"/>
      <c r="AF5" s="278"/>
      <c r="AG5" s="278"/>
      <c r="AH5" s="278"/>
      <c r="AI5" s="278"/>
      <c r="AJ5" s="278"/>
      <c r="AK5" s="278"/>
      <c r="AL5" s="278"/>
      <c r="AM5" s="278"/>
      <c r="AN5" s="278"/>
      <c r="AO5" s="278"/>
      <c r="AP5" s="22"/>
      <c r="AQ5" s="22"/>
      <c r="AR5" s="20"/>
      <c r="BE5" s="256" t="s">
        <v>15</v>
      </c>
      <c r="BS5" s="17" t="s">
        <v>6</v>
      </c>
    </row>
    <row r="6" spans="1:74" s="1" customFormat="1" ht="36.9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279" t="s">
        <v>17</v>
      </c>
      <c r="L6" s="278"/>
      <c r="M6" s="278"/>
      <c r="N6" s="278"/>
      <c r="O6" s="278"/>
      <c r="P6" s="278"/>
      <c r="Q6" s="278"/>
      <c r="R6" s="278"/>
      <c r="S6" s="278"/>
      <c r="T6" s="278"/>
      <c r="U6" s="278"/>
      <c r="V6" s="278"/>
      <c r="W6" s="278"/>
      <c r="X6" s="278"/>
      <c r="Y6" s="278"/>
      <c r="Z6" s="278"/>
      <c r="AA6" s="278"/>
      <c r="AB6" s="278"/>
      <c r="AC6" s="278"/>
      <c r="AD6" s="278"/>
      <c r="AE6" s="278"/>
      <c r="AF6" s="278"/>
      <c r="AG6" s="278"/>
      <c r="AH6" s="278"/>
      <c r="AI6" s="278"/>
      <c r="AJ6" s="278"/>
      <c r="AK6" s="278"/>
      <c r="AL6" s="278"/>
      <c r="AM6" s="278"/>
      <c r="AN6" s="278"/>
      <c r="AO6" s="278"/>
      <c r="AP6" s="22"/>
      <c r="AQ6" s="22"/>
      <c r="AR6" s="20"/>
      <c r="BE6" s="257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21</v>
      </c>
      <c r="AO7" s="22"/>
      <c r="AP7" s="22"/>
      <c r="AQ7" s="22"/>
      <c r="AR7" s="20"/>
      <c r="BE7" s="257"/>
      <c r="BS7" s="17" t="s">
        <v>6</v>
      </c>
    </row>
    <row r="8" spans="1:74" s="1" customFormat="1" ht="12" customHeight="1">
      <c r="B8" s="21"/>
      <c r="C8" s="22"/>
      <c r="D8" s="29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24</v>
      </c>
      <c r="AL8" s="22"/>
      <c r="AM8" s="22"/>
      <c r="AN8" s="30" t="s">
        <v>25</v>
      </c>
      <c r="AO8" s="22"/>
      <c r="AP8" s="22"/>
      <c r="AQ8" s="22"/>
      <c r="AR8" s="20"/>
      <c r="BE8" s="257"/>
      <c r="BS8" s="17" t="s">
        <v>6</v>
      </c>
    </row>
    <row r="9" spans="1:74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257"/>
      <c r="BS9" s="17" t="s">
        <v>6</v>
      </c>
    </row>
    <row r="10" spans="1:74" s="1" customFormat="1" ht="12" customHeight="1">
      <c r="B10" s="21"/>
      <c r="C10" s="22"/>
      <c r="D10" s="29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27</v>
      </c>
      <c r="AL10" s="22"/>
      <c r="AM10" s="22"/>
      <c r="AN10" s="27" t="s">
        <v>28</v>
      </c>
      <c r="AO10" s="22"/>
      <c r="AP10" s="22"/>
      <c r="AQ10" s="22"/>
      <c r="AR10" s="20"/>
      <c r="BE10" s="257"/>
      <c r="BS10" s="17" t="s">
        <v>6</v>
      </c>
    </row>
    <row r="11" spans="1:74" s="1" customFormat="1" ht="18.45" customHeight="1">
      <c r="B11" s="21"/>
      <c r="C11" s="22"/>
      <c r="D11" s="22"/>
      <c r="E11" s="27" t="s">
        <v>29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30</v>
      </c>
      <c r="AL11" s="22"/>
      <c r="AM11" s="22"/>
      <c r="AN11" s="27" t="s">
        <v>28</v>
      </c>
      <c r="AO11" s="22"/>
      <c r="AP11" s="22"/>
      <c r="AQ11" s="22"/>
      <c r="AR11" s="20"/>
      <c r="BE11" s="257"/>
      <c r="BS11" s="17" t="s">
        <v>6</v>
      </c>
    </row>
    <row r="12" spans="1:74" s="1" customFormat="1" ht="6.9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257"/>
      <c r="BS12" s="17" t="s">
        <v>6</v>
      </c>
    </row>
    <row r="13" spans="1:74" s="1" customFormat="1" ht="12" customHeight="1">
      <c r="B13" s="21"/>
      <c r="C13" s="22"/>
      <c r="D13" s="29" t="s">
        <v>31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27</v>
      </c>
      <c r="AL13" s="22"/>
      <c r="AM13" s="22"/>
      <c r="AN13" s="31" t="s">
        <v>32</v>
      </c>
      <c r="AO13" s="22"/>
      <c r="AP13" s="22"/>
      <c r="AQ13" s="22"/>
      <c r="AR13" s="20"/>
      <c r="BE13" s="257"/>
      <c r="BS13" s="17" t="s">
        <v>6</v>
      </c>
    </row>
    <row r="14" spans="1:74" ht="13.2">
      <c r="B14" s="21"/>
      <c r="C14" s="22"/>
      <c r="D14" s="22"/>
      <c r="E14" s="280" t="s">
        <v>32</v>
      </c>
      <c r="F14" s="281"/>
      <c r="G14" s="281"/>
      <c r="H14" s="281"/>
      <c r="I14" s="281"/>
      <c r="J14" s="281"/>
      <c r="K14" s="281"/>
      <c r="L14" s="281"/>
      <c r="M14" s="281"/>
      <c r="N14" s="281"/>
      <c r="O14" s="281"/>
      <c r="P14" s="281"/>
      <c r="Q14" s="281"/>
      <c r="R14" s="281"/>
      <c r="S14" s="281"/>
      <c r="T14" s="281"/>
      <c r="U14" s="281"/>
      <c r="V14" s="281"/>
      <c r="W14" s="281"/>
      <c r="X14" s="281"/>
      <c r="Y14" s="281"/>
      <c r="Z14" s="281"/>
      <c r="AA14" s="281"/>
      <c r="AB14" s="281"/>
      <c r="AC14" s="281"/>
      <c r="AD14" s="281"/>
      <c r="AE14" s="281"/>
      <c r="AF14" s="281"/>
      <c r="AG14" s="281"/>
      <c r="AH14" s="281"/>
      <c r="AI14" s="281"/>
      <c r="AJ14" s="281"/>
      <c r="AK14" s="29" t="s">
        <v>30</v>
      </c>
      <c r="AL14" s="22"/>
      <c r="AM14" s="22"/>
      <c r="AN14" s="31" t="s">
        <v>32</v>
      </c>
      <c r="AO14" s="22"/>
      <c r="AP14" s="22"/>
      <c r="AQ14" s="22"/>
      <c r="AR14" s="20"/>
      <c r="BE14" s="257"/>
      <c r="BS14" s="17" t="s">
        <v>6</v>
      </c>
    </row>
    <row r="15" spans="1:74" s="1" customFormat="1" ht="6.9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257"/>
      <c r="BS15" s="17" t="s">
        <v>4</v>
      </c>
    </row>
    <row r="16" spans="1:74" s="1" customFormat="1" ht="12" customHeight="1">
      <c r="B16" s="21"/>
      <c r="C16" s="22"/>
      <c r="D16" s="29" t="s">
        <v>33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27</v>
      </c>
      <c r="AL16" s="22"/>
      <c r="AM16" s="22"/>
      <c r="AN16" s="27" t="s">
        <v>28</v>
      </c>
      <c r="AO16" s="22"/>
      <c r="AP16" s="22"/>
      <c r="AQ16" s="22"/>
      <c r="AR16" s="20"/>
      <c r="BE16" s="257"/>
      <c r="BS16" s="17" t="s">
        <v>4</v>
      </c>
    </row>
    <row r="17" spans="1:71" s="1" customFormat="1" ht="18.45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30</v>
      </c>
      <c r="AL17" s="22"/>
      <c r="AM17" s="22"/>
      <c r="AN17" s="27" t="s">
        <v>28</v>
      </c>
      <c r="AO17" s="22"/>
      <c r="AP17" s="22"/>
      <c r="AQ17" s="22"/>
      <c r="AR17" s="20"/>
      <c r="BE17" s="257"/>
      <c r="BS17" s="17" t="s">
        <v>35</v>
      </c>
    </row>
    <row r="18" spans="1:71" s="1" customFormat="1" ht="6.9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257"/>
      <c r="BS18" s="17" t="s">
        <v>6</v>
      </c>
    </row>
    <row r="19" spans="1:71" s="1" customFormat="1" ht="12" customHeight="1">
      <c r="B19" s="21"/>
      <c r="C19" s="22"/>
      <c r="D19" s="29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27</v>
      </c>
      <c r="AL19" s="22"/>
      <c r="AM19" s="22"/>
      <c r="AN19" s="27" t="s">
        <v>28</v>
      </c>
      <c r="AO19" s="22"/>
      <c r="AP19" s="22"/>
      <c r="AQ19" s="22"/>
      <c r="AR19" s="20"/>
      <c r="BE19" s="257"/>
      <c r="BS19" s="17" t="s">
        <v>6</v>
      </c>
    </row>
    <row r="20" spans="1:71" s="1" customFormat="1" ht="18.45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30</v>
      </c>
      <c r="AL20" s="22"/>
      <c r="AM20" s="22"/>
      <c r="AN20" s="27" t="s">
        <v>28</v>
      </c>
      <c r="AO20" s="22"/>
      <c r="AP20" s="22"/>
      <c r="AQ20" s="22"/>
      <c r="AR20" s="20"/>
      <c r="BE20" s="257"/>
      <c r="BS20" s="17" t="s">
        <v>35</v>
      </c>
    </row>
    <row r="21" spans="1:71" s="1" customFormat="1" ht="6.9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257"/>
    </row>
    <row r="22" spans="1:71" s="1" customFormat="1" ht="12" customHeight="1">
      <c r="B22" s="21"/>
      <c r="C22" s="22"/>
      <c r="D22" s="29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257"/>
    </row>
    <row r="23" spans="1:71" s="1" customFormat="1" ht="38.25" customHeight="1">
      <c r="B23" s="21"/>
      <c r="C23" s="22"/>
      <c r="D23" s="22"/>
      <c r="E23" s="282" t="s">
        <v>39</v>
      </c>
      <c r="F23" s="282"/>
      <c r="G23" s="282"/>
      <c r="H23" s="282"/>
      <c r="I23" s="282"/>
      <c r="J23" s="282"/>
      <c r="K23" s="282"/>
      <c r="L23" s="282"/>
      <c r="M23" s="282"/>
      <c r="N23" s="282"/>
      <c r="O23" s="282"/>
      <c r="P23" s="282"/>
      <c r="Q23" s="282"/>
      <c r="R23" s="282"/>
      <c r="S23" s="282"/>
      <c r="T23" s="282"/>
      <c r="U23" s="282"/>
      <c r="V23" s="282"/>
      <c r="W23" s="282"/>
      <c r="X23" s="282"/>
      <c r="Y23" s="282"/>
      <c r="Z23" s="282"/>
      <c r="AA23" s="282"/>
      <c r="AB23" s="282"/>
      <c r="AC23" s="282"/>
      <c r="AD23" s="282"/>
      <c r="AE23" s="282"/>
      <c r="AF23" s="282"/>
      <c r="AG23" s="282"/>
      <c r="AH23" s="282"/>
      <c r="AI23" s="282"/>
      <c r="AJ23" s="282"/>
      <c r="AK23" s="282"/>
      <c r="AL23" s="282"/>
      <c r="AM23" s="282"/>
      <c r="AN23" s="282"/>
      <c r="AO23" s="22"/>
      <c r="AP23" s="22"/>
      <c r="AQ23" s="22"/>
      <c r="AR23" s="20"/>
      <c r="BE23" s="257"/>
    </row>
    <row r="24" spans="1:71" s="1" customFormat="1" ht="6.9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257"/>
    </row>
    <row r="25" spans="1:71" s="1" customFormat="1" ht="6.9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257"/>
    </row>
    <row r="26" spans="1:71" s="2" customFormat="1" ht="25.95" customHeight="1">
      <c r="A26" s="34"/>
      <c r="B26" s="35"/>
      <c r="C26" s="36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259">
        <f>ROUND(AG54,2)</f>
        <v>0</v>
      </c>
      <c r="AL26" s="260"/>
      <c r="AM26" s="260"/>
      <c r="AN26" s="260"/>
      <c r="AO26" s="260"/>
      <c r="AP26" s="36"/>
      <c r="AQ26" s="36"/>
      <c r="AR26" s="39"/>
      <c r="BE26" s="257"/>
    </row>
    <row r="27" spans="1:71" s="2" customFormat="1" ht="6.9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257"/>
    </row>
    <row r="28" spans="1:71" s="2" customFormat="1" ht="13.2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283" t="s">
        <v>41</v>
      </c>
      <c r="M28" s="283"/>
      <c r="N28" s="283"/>
      <c r="O28" s="283"/>
      <c r="P28" s="283"/>
      <c r="Q28" s="36"/>
      <c r="R28" s="36"/>
      <c r="S28" s="36"/>
      <c r="T28" s="36"/>
      <c r="U28" s="36"/>
      <c r="V28" s="36"/>
      <c r="W28" s="283" t="s">
        <v>42</v>
      </c>
      <c r="X28" s="283"/>
      <c r="Y28" s="283"/>
      <c r="Z28" s="283"/>
      <c r="AA28" s="283"/>
      <c r="AB28" s="283"/>
      <c r="AC28" s="283"/>
      <c r="AD28" s="283"/>
      <c r="AE28" s="283"/>
      <c r="AF28" s="36"/>
      <c r="AG28" s="36"/>
      <c r="AH28" s="36"/>
      <c r="AI28" s="36"/>
      <c r="AJ28" s="36"/>
      <c r="AK28" s="283" t="s">
        <v>43</v>
      </c>
      <c r="AL28" s="283"/>
      <c r="AM28" s="283"/>
      <c r="AN28" s="283"/>
      <c r="AO28" s="283"/>
      <c r="AP28" s="36"/>
      <c r="AQ28" s="36"/>
      <c r="AR28" s="39"/>
      <c r="BE28" s="257"/>
    </row>
    <row r="29" spans="1:71" s="3" customFormat="1" ht="14.4" hidden="1" customHeight="1">
      <c r="B29" s="40"/>
      <c r="C29" s="41"/>
      <c r="D29" s="29" t="s">
        <v>44</v>
      </c>
      <c r="E29" s="41"/>
      <c r="F29" s="29" t="s">
        <v>45</v>
      </c>
      <c r="G29" s="41"/>
      <c r="H29" s="41"/>
      <c r="I29" s="41"/>
      <c r="J29" s="41"/>
      <c r="K29" s="41"/>
      <c r="L29" s="284">
        <v>0.21</v>
      </c>
      <c r="M29" s="255"/>
      <c r="N29" s="255"/>
      <c r="O29" s="255"/>
      <c r="P29" s="255"/>
      <c r="Q29" s="41"/>
      <c r="R29" s="41"/>
      <c r="S29" s="41"/>
      <c r="T29" s="41"/>
      <c r="U29" s="41"/>
      <c r="V29" s="41"/>
      <c r="W29" s="254">
        <f>ROUND(AZ54, 2)</f>
        <v>0</v>
      </c>
      <c r="X29" s="255"/>
      <c r="Y29" s="255"/>
      <c r="Z29" s="255"/>
      <c r="AA29" s="255"/>
      <c r="AB29" s="255"/>
      <c r="AC29" s="255"/>
      <c r="AD29" s="255"/>
      <c r="AE29" s="255"/>
      <c r="AF29" s="41"/>
      <c r="AG29" s="41"/>
      <c r="AH29" s="41"/>
      <c r="AI29" s="41"/>
      <c r="AJ29" s="41"/>
      <c r="AK29" s="254">
        <f>ROUND(AV54, 2)</f>
        <v>0</v>
      </c>
      <c r="AL29" s="255"/>
      <c r="AM29" s="255"/>
      <c r="AN29" s="255"/>
      <c r="AO29" s="255"/>
      <c r="AP29" s="41"/>
      <c r="AQ29" s="41"/>
      <c r="AR29" s="42"/>
      <c r="BE29" s="258"/>
    </row>
    <row r="30" spans="1:71" s="3" customFormat="1" ht="14.4" hidden="1" customHeight="1">
      <c r="B30" s="40"/>
      <c r="C30" s="41"/>
      <c r="D30" s="41"/>
      <c r="E30" s="41"/>
      <c r="F30" s="29" t="s">
        <v>46</v>
      </c>
      <c r="G30" s="41"/>
      <c r="H30" s="41"/>
      <c r="I30" s="41"/>
      <c r="J30" s="41"/>
      <c r="K30" s="41"/>
      <c r="L30" s="284">
        <v>0.15</v>
      </c>
      <c r="M30" s="255"/>
      <c r="N30" s="255"/>
      <c r="O30" s="255"/>
      <c r="P30" s="255"/>
      <c r="Q30" s="41"/>
      <c r="R30" s="41"/>
      <c r="S30" s="41"/>
      <c r="T30" s="41"/>
      <c r="U30" s="41"/>
      <c r="V30" s="41"/>
      <c r="W30" s="254">
        <f>ROUND(BA54, 2)</f>
        <v>0</v>
      </c>
      <c r="X30" s="255"/>
      <c r="Y30" s="255"/>
      <c r="Z30" s="255"/>
      <c r="AA30" s="255"/>
      <c r="AB30" s="255"/>
      <c r="AC30" s="255"/>
      <c r="AD30" s="255"/>
      <c r="AE30" s="255"/>
      <c r="AF30" s="41"/>
      <c r="AG30" s="41"/>
      <c r="AH30" s="41"/>
      <c r="AI30" s="41"/>
      <c r="AJ30" s="41"/>
      <c r="AK30" s="254">
        <f>ROUND(AW54, 2)</f>
        <v>0</v>
      </c>
      <c r="AL30" s="255"/>
      <c r="AM30" s="255"/>
      <c r="AN30" s="255"/>
      <c r="AO30" s="255"/>
      <c r="AP30" s="41"/>
      <c r="AQ30" s="41"/>
      <c r="AR30" s="42"/>
      <c r="BE30" s="258"/>
    </row>
    <row r="31" spans="1:71" s="3" customFormat="1" ht="14.4" customHeight="1">
      <c r="B31" s="40"/>
      <c r="C31" s="41"/>
      <c r="D31" s="43" t="s">
        <v>44</v>
      </c>
      <c r="E31" s="41"/>
      <c r="F31" s="29" t="s">
        <v>47</v>
      </c>
      <c r="G31" s="41"/>
      <c r="H31" s="41"/>
      <c r="I31" s="41"/>
      <c r="J31" s="41"/>
      <c r="K31" s="41"/>
      <c r="L31" s="284">
        <v>0.21</v>
      </c>
      <c r="M31" s="255"/>
      <c r="N31" s="255"/>
      <c r="O31" s="255"/>
      <c r="P31" s="255"/>
      <c r="Q31" s="41"/>
      <c r="R31" s="41"/>
      <c r="S31" s="41"/>
      <c r="T31" s="41"/>
      <c r="U31" s="41"/>
      <c r="V31" s="41"/>
      <c r="W31" s="254">
        <f>ROUND(BB54, 2)</f>
        <v>0</v>
      </c>
      <c r="X31" s="255"/>
      <c r="Y31" s="255"/>
      <c r="Z31" s="255"/>
      <c r="AA31" s="255"/>
      <c r="AB31" s="255"/>
      <c r="AC31" s="255"/>
      <c r="AD31" s="255"/>
      <c r="AE31" s="255"/>
      <c r="AF31" s="41"/>
      <c r="AG31" s="41"/>
      <c r="AH31" s="41"/>
      <c r="AI31" s="41"/>
      <c r="AJ31" s="41"/>
      <c r="AK31" s="254">
        <v>0</v>
      </c>
      <c r="AL31" s="255"/>
      <c r="AM31" s="255"/>
      <c r="AN31" s="255"/>
      <c r="AO31" s="255"/>
      <c r="AP31" s="41"/>
      <c r="AQ31" s="41"/>
      <c r="AR31" s="42"/>
      <c r="BE31" s="258"/>
    </row>
    <row r="32" spans="1:71" s="3" customFormat="1" ht="14.4" customHeight="1">
      <c r="B32" s="40"/>
      <c r="C32" s="41"/>
      <c r="D32" s="41"/>
      <c r="E32" s="41"/>
      <c r="F32" s="29" t="s">
        <v>48</v>
      </c>
      <c r="G32" s="41"/>
      <c r="H32" s="41"/>
      <c r="I32" s="41"/>
      <c r="J32" s="41"/>
      <c r="K32" s="41"/>
      <c r="L32" s="284">
        <v>0.15</v>
      </c>
      <c r="M32" s="255"/>
      <c r="N32" s="255"/>
      <c r="O32" s="255"/>
      <c r="P32" s="255"/>
      <c r="Q32" s="41"/>
      <c r="R32" s="41"/>
      <c r="S32" s="41"/>
      <c r="T32" s="41"/>
      <c r="U32" s="41"/>
      <c r="V32" s="41"/>
      <c r="W32" s="254">
        <f>ROUND(BC54, 2)</f>
        <v>0</v>
      </c>
      <c r="X32" s="255"/>
      <c r="Y32" s="255"/>
      <c r="Z32" s="255"/>
      <c r="AA32" s="255"/>
      <c r="AB32" s="255"/>
      <c r="AC32" s="255"/>
      <c r="AD32" s="255"/>
      <c r="AE32" s="255"/>
      <c r="AF32" s="41"/>
      <c r="AG32" s="41"/>
      <c r="AH32" s="41"/>
      <c r="AI32" s="41"/>
      <c r="AJ32" s="41"/>
      <c r="AK32" s="254">
        <v>0</v>
      </c>
      <c r="AL32" s="255"/>
      <c r="AM32" s="255"/>
      <c r="AN32" s="255"/>
      <c r="AO32" s="255"/>
      <c r="AP32" s="41"/>
      <c r="AQ32" s="41"/>
      <c r="AR32" s="42"/>
      <c r="BE32" s="258"/>
    </row>
    <row r="33" spans="1:57" s="3" customFormat="1" ht="14.4" hidden="1" customHeight="1">
      <c r="B33" s="40"/>
      <c r="C33" s="41"/>
      <c r="D33" s="41"/>
      <c r="E33" s="41"/>
      <c r="F33" s="29" t="s">
        <v>49</v>
      </c>
      <c r="G33" s="41"/>
      <c r="H33" s="41"/>
      <c r="I33" s="41"/>
      <c r="J33" s="41"/>
      <c r="K33" s="41"/>
      <c r="L33" s="284">
        <v>0</v>
      </c>
      <c r="M33" s="255"/>
      <c r="N33" s="255"/>
      <c r="O33" s="255"/>
      <c r="P33" s="255"/>
      <c r="Q33" s="41"/>
      <c r="R33" s="41"/>
      <c r="S33" s="41"/>
      <c r="T33" s="41"/>
      <c r="U33" s="41"/>
      <c r="V33" s="41"/>
      <c r="W33" s="254">
        <f>ROUND(BD54, 2)</f>
        <v>0</v>
      </c>
      <c r="X33" s="255"/>
      <c r="Y33" s="255"/>
      <c r="Z33" s="255"/>
      <c r="AA33" s="255"/>
      <c r="AB33" s="255"/>
      <c r="AC33" s="255"/>
      <c r="AD33" s="255"/>
      <c r="AE33" s="255"/>
      <c r="AF33" s="41"/>
      <c r="AG33" s="41"/>
      <c r="AH33" s="41"/>
      <c r="AI33" s="41"/>
      <c r="AJ33" s="41"/>
      <c r="AK33" s="254">
        <v>0</v>
      </c>
      <c r="AL33" s="255"/>
      <c r="AM33" s="255"/>
      <c r="AN33" s="255"/>
      <c r="AO33" s="255"/>
      <c r="AP33" s="41"/>
      <c r="AQ33" s="41"/>
      <c r="AR33" s="42"/>
    </row>
    <row r="34" spans="1:57" s="2" customFormat="1" ht="6.9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5" customHeight="1">
      <c r="A35" s="34"/>
      <c r="B35" s="35"/>
      <c r="C35" s="44"/>
      <c r="D35" s="45" t="s">
        <v>50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51</v>
      </c>
      <c r="U35" s="46"/>
      <c r="V35" s="46"/>
      <c r="W35" s="46"/>
      <c r="X35" s="261" t="s">
        <v>52</v>
      </c>
      <c r="Y35" s="262"/>
      <c r="Z35" s="262"/>
      <c r="AA35" s="262"/>
      <c r="AB35" s="262"/>
      <c r="AC35" s="46"/>
      <c r="AD35" s="46"/>
      <c r="AE35" s="46"/>
      <c r="AF35" s="46"/>
      <c r="AG35" s="46"/>
      <c r="AH35" s="46"/>
      <c r="AI35" s="46"/>
      <c r="AJ35" s="46"/>
      <c r="AK35" s="263">
        <f>SUM(AK26:AK33)</f>
        <v>0</v>
      </c>
      <c r="AL35" s="262"/>
      <c r="AM35" s="262"/>
      <c r="AN35" s="262"/>
      <c r="AO35" s="264"/>
      <c r="AP35" s="44"/>
      <c r="AQ35" s="44"/>
      <c r="AR35" s="39"/>
      <c r="BE35" s="34"/>
    </row>
    <row r="36" spans="1:57" s="2" customFormat="1" ht="6.9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" customHeight="1">
      <c r="A37" s="34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39"/>
      <c r="BE37" s="34"/>
    </row>
    <row r="41" spans="1:57" s="2" customFormat="1" ht="6.9" customHeight="1">
      <c r="A41" s="34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39"/>
      <c r="BE41" s="34"/>
    </row>
    <row r="42" spans="1:57" s="2" customFormat="1" ht="24.9" customHeight="1">
      <c r="A42" s="34"/>
      <c r="B42" s="35"/>
      <c r="C42" s="23" t="s">
        <v>53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2"/>
      <c r="C44" s="29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3578vv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274" t="str">
        <f>K6</f>
        <v>Chrudimka, Hlinsko, odstranění sedimentů v intravilánu, ř. km 86,376 - 89,700</v>
      </c>
      <c r="M45" s="275"/>
      <c r="N45" s="275"/>
      <c r="O45" s="275"/>
      <c r="P45" s="275"/>
      <c r="Q45" s="275"/>
      <c r="R45" s="275"/>
      <c r="S45" s="275"/>
      <c r="T45" s="275"/>
      <c r="U45" s="275"/>
      <c r="V45" s="275"/>
      <c r="W45" s="275"/>
      <c r="X45" s="275"/>
      <c r="Y45" s="275"/>
      <c r="Z45" s="275"/>
      <c r="AA45" s="275"/>
      <c r="AB45" s="275"/>
      <c r="AC45" s="275"/>
      <c r="AD45" s="275"/>
      <c r="AE45" s="275"/>
      <c r="AF45" s="275"/>
      <c r="AG45" s="275"/>
      <c r="AH45" s="275"/>
      <c r="AI45" s="275"/>
      <c r="AJ45" s="275"/>
      <c r="AK45" s="275"/>
      <c r="AL45" s="275"/>
      <c r="AM45" s="275"/>
      <c r="AN45" s="275"/>
      <c r="AO45" s="275"/>
      <c r="AP45" s="57"/>
      <c r="AQ45" s="57"/>
      <c r="AR45" s="58"/>
    </row>
    <row r="46" spans="1:57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22</v>
      </c>
      <c r="D47" s="36"/>
      <c r="E47" s="36"/>
      <c r="F47" s="36"/>
      <c r="G47" s="36"/>
      <c r="H47" s="36"/>
      <c r="I47" s="36"/>
      <c r="J47" s="36"/>
      <c r="K47" s="36"/>
      <c r="L47" s="59" t="str">
        <f>IF(K8="","",K8)</f>
        <v>Hlinsko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24</v>
      </c>
      <c r="AJ47" s="36"/>
      <c r="AK47" s="36"/>
      <c r="AL47" s="36"/>
      <c r="AM47" s="276" t="str">
        <f>IF(AN8= "","",AN8)</f>
        <v>25. 11. 2019</v>
      </c>
      <c r="AN47" s="276"/>
      <c r="AO47" s="36"/>
      <c r="AP47" s="36"/>
      <c r="AQ47" s="36"/>
      <c r="AR47" s="39"/>
      <c r="BE47" s="34"/>
    </row>
    <row r="48" spans="1:57" s="2" customFormat="1" ht="6.9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34.799999999999997" customHeight="1">
      <c r="A49" s="34"/>
      <c r="B49" s="35"/>
      <c r="C49" s="29" t="s">
        <v>26</v>
      </c>
      <c r="D49" s="36"/>
      <c r="E49" s="36"/>
      <c r="F49" s="36"/>
      <c r="G49" s="36"/>
      <c r="H49" s="36"/>
      <c r="I49" s="36"/>
      <c r="J49" s="36"/>
      <c r="K49" s="36"/>
      <c r="L49" s="53" t="str">
        <f>IF(E11= "","",E11)</f>
        <v>Povodí Labe, státní podnik, závod Pardubice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33</v>
      </c>
      <c r="AJ49" s="36"/>
      <c r="AK49" s="36"/>
      <c r="AL49" s="36"/>
      <c r="AM49" s="272" t="str">
        <f>IF(E17="","",E17)</f>
        <v>Povodí Labe, státní podnik, OIČ, Hradec Králové</v>
      </c>
      <c r="AN49" s="273"/>
      <c r="AO49" s="273"/>
      <c r="AP49" s="273"/>
      <c r="AQ49" s="36"/>
      <c r="AR49" s="39"/>
      <c r="AS49" s="266" t="s">
        <v>54</v>
      </c>
      <c r="AT49" s="267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4"/>
    </row>
    <row r="50" spans="1:91" s="2" customFormat="1" ht="15.15" customHeight="1">
      <c r="A50" s="34"/>
      <c r="B50" s="35"/>
      <c r="C50" s="29" t="s">
        <v>31</v>
      </c>
      <c r="D50" s="36"/>
      <c r="E50" s="36"/>
      <c r="F50" s="36"/>
      <c r="G50" s="36"/>
      <c r="H50" s="36"/>
      <c r="I50" s="36"/>
      <c r="J50" s="36"/>
      <c r="K50" s="36"/>
      <c r="L50" s="53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36</v>
      </c>
      <c r="AJ50" s="36"/>
      <c r="AK50" s="36"/>
      <c r="AL50" s="36"/>
      <c r="AM50" s="272" t="str">
        <f>IF(E20="","",E20)</f>
        <v>Ing. Eva Morkesová</v>
      </c>
      <c r="AN50" s="273"/>
      <c r="AO50" s="273"/>
      <c r="AP50" s="273"/>
      <c r="AQ50" s="36"/>
      <c r="AR50" s="39"/>
      <c r="AS50" s="268"/>
      <c r="AT50" s="269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4"/>
    </row>
    <row r="51" spans="1:91" s="2" customFormat="1" ht="10.8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270"/>
      <c r="AT51" s="271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4"/>
    </row>
    <row r="52" spans="1:91" s="2" customFormat="1" ht="29.25" customHeight="1">
      <c r="A52" s="34"/>
      <c r="B52" s="35"/>
      <c r="C52" s="287" t="s">
        <v>55</v>
      </c>
      <c r="D52" s="288"/>
      <c r="E52" s="288"/>
      <c r="F52" s="288"/>
      <c r="G52" s="288"/>
      <c r="H52" s="67"/>
      <c r="I52" s="289" t="s">
        <v>56</v>
      </c>
      <c r="J52" s="288"/>
      <c r="K52" s="288"/>
      <c r="L52" s="288"/>
      <c r="M52" s="288"/>
      <c r="N52" s="288"/>
      <c r="O52" s="288"/>
      <c r="P52" s="288"/>
      <c r="Q52" s="288"/>
      <c r="R52" s="288"/>
      <c r="S52" s="288"/>
      <c r="T52" s="288"/>
      <c r="U52" s="288"/>
      <c r="V52" s="288"/>
      <c r="W52" s="288"/>
      <c r="X52" s="288"/>
      <c r="Y52" s="288"/>
      <c r="Z52" s="288"/>
      <c r="AA52" s="288"/>
      <c r="AB52" s="288"/>
      <c r="AC52" s="288"/>
      <c r="AD52" s="288"/>
      <c r="AE52" s="288"/>
      <c r="AF52" s="288"/>
      <c r="AG52" s="291" t="s">
        <v>57</v>
      </c>
      <c r="AH52" s="288"/>
      <c r="AI52" s="288"/>
      <c r="AJ52" s="288"/>
      <c r="AK52" s="288"/>
      <c r="AL52" s="288"/>
      <c r="AM52" s="288"/>
      <c r="AN52" s="289" t="s">
        <v>58</v>
      </c>
      <c r="AO52" s="288"/>
      <c r="AP52" s="288"/>
      <c r="AQ52" s="68" t="s">
        <v>59</v>
      </c>
      <c r="AR52" s="39"/>
      <c r="AS52" s="69" t="s">
        <v>60</v>
      </c>
      <c r="AT52" s="70" t="s">
        <v>61</v>
      </c>
      <c r="AU52" s="70" t="s">
        <v>62</v>
      </c>
      <c r="AV52" s="70" t="s">
        <v>63</v>
      </c>
      <c r="AW52" s="70" t="s">
        <v>64</v>
      </c>
      <c r="AX52" s="70" t="s">
        <v>65</v>
      </c>
      <c r="AY52" s="70" t="s">
        <v>66</v>
      </c>
      <c r="AZ52" s="70" t="s">
        <v>67</v>
      </c>
      <c r="BA52" s="70" t="s">
        <v>68</v>
      </c>
      <c r="BB52" s="70" t="s">
        <v>69</v>
      </c>
      <c r="BC52" s="70" t="s">
        <v>70</v>
      </c>
      <c r="BD52" s="71" t="s">
        <v>71</v>
      </c>
      <c r="BE52" s="34"/>
    </row>
    <row r="53" spans="1:91" s="2" customFormat="1" ht="10.8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4"/>
    </row>
    <row r="54" spans="1:91" s="6" customFormat="1" ht="32.4" customHeight="1">
      <c r="B54" s="75"/>
      <c r="C54" s="76" t="s">
        <v>72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292">
        <f>ROUND(SUM(AG55:AG61),2)</f>
        <v>0</v>
      </c>
      <c r="AH54" s="292"/>
      <c r="AI54" s="292"/>
      <c r="AJ54" s="292"/>
      <c r="AK54" s="292"/>
      <c r="AL54" s="292"/>
      <c r="AM54" s="292"/>
      <c r="AN54" s="293">
        <f t="shared" ref="AN54:AN61" si="0">SUM(AG54,AT54)</f>
        <v>0</v>
      </c>
      <c r="AO54" s="293"/>
      <c r="AP54" s="293"/>
      <c r="AQ54" s="79" t="s">
        <v>28</v>
      </c>
      <c r="AR54" s="80"/>
      <c r="AS54" s="81">
        <f>ROUND(SUM(AS55:AS61),2)</f>
        <v>0</v>
      </c>
      <c r="AT54" s="82">
        <f t="shared" ref="AT54:AT61" si="1">ROUND(SUM(AV54:AW54),2)</f>
        <v>0</v>
      </c>
      <c r="AU54" s="83">
        <f>ROUND(SUM(AU55:AU61),5)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ROUND(SUM(AZ55:AZ61),2)</f>
        <v>0</v>
      </c>
      <c r="BA54" s="82">
        <f>ROUND(SUM(BA55:BA61),2)</f>
        <v>0</v>
      </c>
      <c r="BB54" s="82">
        <f>ROUND(SUM(BB55:BB61),2)</f>
        <v>0</v>
      </c>
      <c r="BC54" s="82">
        <f>ROUND(SUM(BC55:BC61),2)</f>
        <v>0</v>
      </c>
      <c r="BD54" s="84">
        <f>ROUND(SUM(BD55:BD61),2)</f>
        <v>0</v>
      </c>
      <c r="BS54" s="85" t="s">
        <v>73</v>
      </c>
      <c r="BT54" s="85" t="s">
        <v>74</v>
      </c>
      <c r="BU54" s="86" t="s">
        <v>75</v>
      </c>
      <c r="BV54" s="85" t="s">
        <v>76</v>
      </c>
      <c r="BW54" s="85" t="s">
        <v>5</v>
      </c>
      <c r="BX54" s="85" t="s">
        <v>77</v>
      </c>
      <c r="CL54" s="85" t="s">
        <v>19</v>
      </c>
    </row>
    <row r="55" spans="1:91" s="7" customFormat="1" ht="16.5" customHeight="1">
      <c r="A55" s="87" t="s">
        <v>78</v>
      </c>
      <c r="B55" s="88"/>
      <c r="C55" s="89"/>
      <c r="D55" s="290" t="s">
        <v>79</v>
      </c>
      <c r="E55" s="290"/>
      <c r="F55" s="290"/>
      <c r="G55" s="290"/>
      <c r="H55" s="290"/>
      <c r="I55" s="90"/>
      <c r="J55" s="290" t="s">
        <v>80</v>
      </c>
      <c r="K55" s="290"/>
      <c r="L55" s="290"/>
      <c r="M55" s="290"/>
      <c r="N55" s="290"/>
      <c r="O55" s="290"/>
      <c r="P55" s="290"/>
      <c r="Q55" s="290"/>
      <c r="R55" s="290"/>
      <c r="S55" s="290"/>
      <c r="T55" s="290"/>
      <c r="U55" s="290"/>
      <c r="V55" s="290"/>
      <c r="W55" s="290"/>
      <c r="X55" s="290"/>
      <c r="Y55" s="290"/>
      <c r="Z55" s="290"/>
      <c r="AA55" s="290"/>
      <c r="AB55" s="290"/>
      <c r="AC55" s="290"/>
      <c r="AD55" s="290"/>
      <c r="AE55" s="290"/>
      <c r="AF55" s="290"/>
      <c r="AG55" s="285">
        <f>'1. - SO 01 Těžení nánosů'!J30</f>
        <v>0</v>
      </c>
      <c r="AH55" s="286"/>
      <c r="AI55" s="286"/>
      <c r="AJ55" s="286"/>
      <c r="AK55" s="286"/>
      <c r="AL55" s="286"/>
      <c r="AM55" s="286"/>
      <c r="AN55" s="285">
        <f t="shared" si="0"/>
        <v>0</v>
      </c>
      <c r="AO55" s="286"/>
      <c r="AP55" s="286"/>
      <c r="AQ55" s="91" t="s">
        <v>81</v>
      </c>
      <c r="AR55" s="92"/>
      <c r="AS55" s="93">
        <v>0</v>
      </c>
      <c r="AT55" s="94">
        <f t="shared" si="1"/>
        <v>0</v>
      </c>
      <c r="AU55" s="95">
        <f>'1. - SO 01 Těžení nánosů'!P86</f>
        <v>0</v>
      </c>
      <c r="AV55" s="94">
        <f>'1. - SO 01 Těžení nánosů'!J33</f>
        <v>0</v>
      </c>
      <c r="AW55" s="94">
        <f>'1. - SO 01 Těžení nánosů'!J34</f>
        <v>0</v>
      </c>
      <c r="AX55" s="94">
        <f>'1. - SO 01 Těžení nánosů'!J35</f>
        <v>0</v>
      </c>
      <c r="AY55" s="94">
        <f>'1. - SO 01 Těžení nánosů'!J36</f>
        <v>0</v>
      </c>
      <c r="AZ55" s="94">
        <f>'1. - SO 01 Těžení nánosů'!F33</f>
        <v>0</v>
      </c>
      <c r="BA55" s="94">
        <f>'1. - SO 01 Těžení nánosů'!F34</f>
        <v>0</v>
      </c>
      <c r="BB55" s="94">
        <f>'1. - SO 01 Těžení nánosů'!F35</f>
        <v>0</v>
      </c>
      <c r="BC55" s="94">
        <f>'1. - SO 01 Těžení nánosů'!F36</f>
        <v>0</v>
      </c>
      <c r="BD55" s="96">
        <f>'1. - SO 01 Těžení nánosů'!F37</f>
        <v>0</v>
      </c>
      <c r="BT55" s="97" t="s">
        <v>82</v>
      </c>
      <c r="BV55" s="97" t="s">
        <v>76</v>
      </c>
      <c r="BW55" s="97" t="s">
        <v>83</v>
      </c>
      <c r="BX55" s="97" t="s">
        <v>5</v>
      </c>
      <c r="CL55" s="97" t="s">
        <v>19</v>
      </c>
      <c r="CM55" s="97" t="s">
        <v>84</v>
      </c>
    </row>
    <row r="56" spans="1:91" s="7" customFormat="1" ht="16.5" customHeight="1">
      <c r="A56" s="87" t="s">
        <v>78</v>
      </c>
      <c r="B56" s="88"/>
      <c r="C56" s="89"/>
      <c r="D56" s="290" t="s">
        <v>85</v>
      </c>
      <c r="E56" s="290"/>
      <c r="F56" s="290"/>
      <c r="G56" s="290"/>
      <c r="H56" s="290"/>
      <c r="I56" s="90"/>
      <c r="J56" s="290" t="s">
        <v>86</v>
      </c>
      <c r="K56" s="290"/>
      <c r="L56" s="290"/>
      <c r="M56" s="290"/>
      <c r="N56" s="290"/>
      <c r="O56" s="290"/>
      <c r="P56" s="290"/>
      <c r="Q56" s="290"/>
      <c r="R56" s="290"/>
      <c r="S56" s="290"/>
      <c r="T56" s="290"/>
      <c r="U56" s="290"/>
      <c r="V56" s="290"/>
      <c r="W56" s="290"/>
      <c r="X56" s="290"/>
      <c r="Y56" s="290"/>
      <c r="Z56" s="290"/>
      <c r="AA56" s="290"/>
      <c r="AB56" s="290"/>
      <c r="AC56" s="290"/>
      <c r="AD56" s="290"/>
      <c r="AE56" s="290"/>
      <c r="AF56" s="290"/>
      <c r="AG56" s="285">
        <f>'2. - SO 02 Těžení nánosů'!J30</f>
        <v>0</v>
      </c>
      <c r="AH56" s="286"/>
      <c r="AI56" s="286"/>
      <c r="AJ56" s="286"/>
      <c r="AK56" s="286"/>
      <c r="AL56" s="286"/>
      <c r="AM56" s="286"/>
      <c r="AN56" s="285">
        <f t="shared" si="0"/>
        <v>0</v>
      </c>
      <c r="AO56" s="286"/>
      <c r="AP56" s="286"/>
      <c r="AQ56" s="91" t="s">
        <v>81</v>
      </c>
      <c r="AR56" s="92"/>
      <c r="AS56" s="93">
        <v>0</v>
      </c>
      <c r="AT56" s="94">
        <f t="shared" si="1"/>
        <v>0</v>
      </c>
      <c r="AU56" s="95">
        <f>'2. - SO 02 Těžení nánosů'!P85</f>
        <v>0</v>
      </c>
      <c r="AV56" s="94">
        <f>'2. - SO 02 Těžení nánosů'!J33</f>
        <v>0</v>
      </c>
      <c r="AW56" s="94">
        <f>'2. - SO 02 Těžení nánosů'!J34</f>
        <v>0</v>
      </c>
      <c r="AX56" s="94">
        <f>'2. - SO 02 Těžení nánosů'!J35</f>
        <v>0</v>
      </c>
      <c r="AY56" s="94">
        <f>'2. - SO 02 Těžení nánosů'!J36</f>
        <v>0</v>
      </c>
      <c r="AZ56" s="94">
        <f>'2. - SO 02 Těžení nánosů'!F33</f>
        <v>0</v>
      </c>
      <c r="BA56" s="94">
        <f>'2. - SO 02 Těžení nánosů'!F34</f>
        <v>0</v>
      </c>
      <c r="BB56" s="94">
        <f>'2. - SO 02 Těžení nánosů'!F35</f>
        <v>0</v>
      </c>
      <c r="BC56" s="94">
        <f>'2. - SO 02 Těžení nánosů'!F36</f>
        <v>0</v>
      </c>
      <c r="BD56" s="96">
        <f>'2. - SO 02 Těžení nánosů'!F37</f>
        <v>0</v>
      </c>
      <c r="BT56" s="97" t="s">
        <v>82</v>
      </c>
      <c r="BV56" s="97" t="s">
        <v>76</v>
      </c>
      <c r="BW56" s="97" t="s">
        <v>87</v>
      </c>
      <c r="BX56" s="97" t="s">
        <v>5</v>
      </c>
      <c r="CL56" s="97" t="s">
        <v>19</v>
      </c>
      <c r="CM56" s="97" t="s">
        <v>84</v>
      </c>
    </row>
    <row r="57" spans="1:91" s="7" customFormat="1" ht="16.5" customHeight="1">
      <c r="A57" s="87" t="s">
        <v>78</v>
      </c>
      <c r="B57" s="88"/>
      <c r="C57" s="89"/>
      <c r="D57" s="290" t="s">
        <v>88</v>
      </c>
      <c r="E57" s="290"/>
      <c r="F57" s="290"/>
      <c r="G57" s="290"/>
      <c r="H57" s="290"/>
      <c r="I57" s="90"/>
      <c r="J57" s="290" t="s">
        <v>89</v>
      </c>
      <c r="K57" s="290"/>
      <c r="L57" s="290"/>
      <c r="M57" s="290"/>
      <c r="N57" s="290"/>
      <c r="O57" s="290"/>
      <c r="P57" s="290"/>
      <c r="Q57" s="290"/>
      <c r="R57" s="290"/>
      <c r="S57" s="290"/>
      <c r="T57" s="290"/>
      <c r="U57" s="290"/>
      <c r="V57" s="290"/>
      <c r="W57" s="290"/>
      <c r="X57" s="290"/>
      <c r="Y57" s="290"/>
      <c r="Z57" s="290"/>
      <c r="AA57" s="290"/>
      <c r="AB57" s="290"/>
      <c r="AC57" s="290"/>
      <c r="AD57" s="290"/>
      <c r="AE57" s="290"/>
      <c r="AF57" s="290"/>
      <c r="AG57" s="285">
        <f>'3. - SO 03 Těžení nánosů'!J30</f>
        <v>0</v>
      </c>
      <c r="AH57" s="286"/>
      <c r="AI57" s="286"/>
      <c r="AJ57" s="286"/>
      <c r="AK57" s="286"/>
      <c r="AL57" s="286"/>
      <c r="AM57" s="286"/>
      <c r="AN57" s="285">
        <f t="shared" si="0"/>
        <v>0</v>
      </c>
      <c r="AO57" s="286"/>
      <c r="AP57" s="286"/>
      <c r="AQ57" s="91" t="s">
        <v>81</v>
      </c>
      <c r="AR57" s="92"/>
      <c r="AS57" s="93">
        <v>0</v>
      </c>
      <c r="AT57" s="94">
        <f t="shared" si="1"/>
        <v>0</v>
      </c>
      <c r="AU57" s="95">
        <f>'3. - SO 03 Těžení nánosů'!P85</f>
        <v>0</v>
      </c>
      <c r="AV57" s="94">
        <f>'3. - SO 03 Těžení nánosů'!J33</f>
        <v>0</v>
      </c>
      <c r="AW57" s="94">
        <f>'3. - SO 03 Těžení nánosů'!J34</f>
        <v>0</v>
      </c>
      <c r="AX57" s="94">
        <f>'3. - SO 03 Těžení nánosů'!J35</f>
        <v>0</v>
      </c>
      <c r="AY57" s="94">
        <f>'3. - SO 03 Těžení nánosů'!J36</f>
        <v>0</v>
      </c>
      <c r="AZ57" s="94">
        <f>'3. - SO 03 Těžení nánosů'!F33</f>
        <v>0</v>
      </c>
      <c r="BA57" s="94">
        <f>'3. - SO 03 Těžení nánosů'!F34</f>
        <v>0</v>
      </c>
      <c r="BB57" s="94">
        <f>'3. - SO 03 Těžení nánosů'!F35</f>
        <v>0</v>
      </c>
      <c r="BC57" s="94">
        <f>'3. - SO 03 Těžení nánosů'!F36</f>
        <v>0</v>
      </c>
      <c r="BD57" s="96">
        <f>'3. - SO 03 Těžení nánosů'!F37</f>
        <v>0</v>
      </c>
      <c r="BT57" s="97" t="s">
        <v>82</v>
      </c>
      <c r="BV57" s="97" t="s">
        <v>76</v>
      </c>
      <c r="BW57" s="97" t="s">
        <v>90</v>
      </c>
      <c r="BX57" s="97" t="s">
        <v>5</v>
      </c>
      <c r="CL57" s="97" t="s">
        <v>19</v>
      </c>
      <c r="CM57" s="97" t="s">
        <v>84</v>
      </c>
    </row>
    <row r="58" spans="1:91" s="7" customFormat="1" ht="16.5" customHeight="1">
      <c r="A58" s="87" t="s">
        <v>78</v>
      </c>
      <c r="B58" s="88"/>
      <c r="C58" s="89"/>
      <c r="D58" s="290" t="s">
        <v>91</v>
      </c>
      <c r="E58" s="290"/>
      <c r="F58" s="290"/>
      <c r="G58" s="290"/>
      <c r="H58" s="290"/>
      <c r="I58" s="90"/>
      <c r="J58" s="290" t="s">
        <v>92</v>
      </c>
      <c r="K58" s="290"/>
      <c r="L58" s="290"/>
      <c r="M58" s="290"/>
      <c r="N58" s="290"/>
      <c r="O58" s="290"/>
      <c r="P58" s="290"/>
      <c r="Q58" s="290"/>
      <c r="R58" s="290"/>
      <c r="S58" s="290"/>
      <c r="T58" s="290"/>
      <c r="U58" s="290"/>
      <c r="V58" s="290"/>
      <c r="W58" s="290"/>
      <c r="X58" s="290"/>
      <c r="Y58" s="290"/>
      <c r="Z58" s="290"/>
      <c r="AA58" s="290"/>
      <c r="AB58" s="290"/>
      <c r="AC58" s="290"/>
      <c r="AD58" s="290"/>
      <c r="AE58" s="290"/>
      <c r="AF58" s="290"/>
      <c r="AG58" s="285">
        <f>'4. - SO 04 Těžení nánosů'!J30</f>
        <v>0</v>
      </c>
      <c r="AH58" s="286"/>
      <c r="AI58" s="286"/>
      <c r="AJ58" s="286"/>
      <c r="AK58" s="286"/>
      <c r="AL58" s="286"/>
      <c r="AM58" s="286"/>
      <c r="AN58" s="285">
        <f t="shared" si="0"/>
        <v>0</v>
      </c>
      <c r="AO58" s="286"/>
      <c r="AP58" s="286"/>
      <c r="AQ58" s="91" t="s">
        <v>81</v>
      </c>
      <c r="AR58" s="92"/>
      <c r="AS58" s="93">
        <v>0</v>
      </c>
      <c r="AT58" s="94">
        <f t="shared" si="1"/>
        <v>0</v>
      </c>
      <c r="AU58" s="95">
        <f>'4. - SO 04 Těžení nánosů'!P85</f>
        <v>0</v>
      </c>
      <c r="AV58" s="94">
        <f>'4. - SO 04 Těžení nánosů'!J33</f>
        <v>0</v>
      </c>
      <c r="AW58" s="94">
        <f>'4. - SO 04 Těžení nánosů'!J34</f>
        <v>0</v>
      </c>
      <c r="AX58" s="94">
        <f>'4. - SO 04 Těžení nánosů'!J35</f>
        <v>0</v>
      </c>
      <c r="AY58" s="94">
        <f>'4. - SO 04 Těžení nánosů'!J36</f>
        <v>0</v>
      </c>
      <c r="AZ58" s="94">
        <f>'4. - SO 04 Těžení nánosů'!F33</f>
        <v>0</v>
      </c>
      <c r="BA58" s="94">
        <f>'4. - SO 04 Těžení nánosů'!F34</f>
        <v>0</v>
      </c>
      <c r="BB58" s="94">
        <f>'4. - SO 04 Těžení nánosů'!F35</f>
        <v>0</v>
      </c>
      <c r="BC58" s="94">
        <f>'4. - SO 04 Těžení nánosů'!F36</f>
        <v>0</v>
      </c>
      <c r="BD58" s="96">
        <f>'4. - SO 04 Těžení nánosů'!F37</f>
        <v>0</v>
      </c>
      <c r="BT58" s="97" t="s">
        <v>82</v>
      </c>
      <c r="BV58" s="97" t="s">
        <v>76</v>
      </c>
      <c r="BW58" s="97" t="s">
        <v>93</v>
      </c>
      <c r="BX58" s="97" t="s">
        <v>5</v>
      </c>
      <c r="CL58" s="97" t="s">
        <v>19</v>
      </c>
      <c r="CM58" s="97" t="s">
        <v>84</v>
      </c>
    </row>
    <row r="59" spans="1:91" s="7" customFormat="1" ht="16.5" customHeight="1">
      <c r="A59" s="87" t="s">
        <v>78</v>
      </c>
      <c r="B59" s="88"/>
      <c r="C59" s="89"/>
      <c r="D59" s="290" t="s">
        <v>94</v>
      </c>
      <c r="E59" s="290"/>
      <c r="F59" s="290"/>
      <c r="G59" s="290"/>
      <c r="H59" s="290"/>
      <c r="I59" s="90"/>
      <c r="J59" s="290" t="s">
        <v>95</v>
      </c>
      <c r="K59" s="290"/>
      <c r="L59" s="290"/>
      <c r="M59" s="290"/>
      <c r="N59" s="290"/>
      <c r="O59" s="290"/>
      <c r="P59" s="290"/>
      <c r="Q59" s="290"/>
      <c r="R59" s="290"/>
      <c r="S59" s="290"/>
      <c r="T59" s="290"/>
      <c r="U59" s="290"/>
      <c r="V59" s="290"/>
      <c r="W59" s="290"/>
      <c r="X59" s="290"/>
      <c r="Y59" s="290"/>
      <c r="Z59" s="290"/>
      <c r="AA59" s="290"/>
      <c r="AB59" s="290"/>
      <c r="AC59" s="290"/>
      <c r="AD59" s="290"/>
      <c r="AE59" s="290"/>
      <c r="AF59" s="290"/>
      <c r="AG59" s="285">
        <f>'5. - SO 05 Těžení nánosů'!J30</f>
        <v>0</v>
      </c>
      <c r="AH59" s="286"/>
      <c r="AI59" s="286"/>
      <c r="AJ59" s="286"/>
      <c r="AK59" s="286"/>
      <c r="AL59" s="286"/>
      <c r="AM59" s="286"/>
      <c r="AN59" s="285">
        <f t="shared" si="0"/>
        <v>0</v>
      </c>
      <c r="AO59" s="286"/>
      <c r="AP59" s="286"/>
      <c r="AQ59" s="91" t="s">
        <v>81</v>
      </c>
      <c r="AR59" s="92"/>
      <c r="AS59" s="93">
        <v>0</v>
      </c>
      <c r="AT59" s="94">
        <f t="shared" si="1"/>
        <v>0</v>
      </c>
      <c r="AU59" s="95">
        <f>'5. - SO 05 Těžení nánosů'!P83</f>
        <v>0</v>
      </c>
      <c r="AV59" s="94">
        <f>'5. - SO 05 Těžení nánosů'!J33</f>
        <v>0</v>
      </c>
      <c r="AW59" s="94">
        <f>'5. - SO 05 Těžení nánosů'!J34</f>
        <v>0</v>
      </c>
      <c r="AX59" s="94">
        <f>'5. - SO 05 Těžení nánosů'!J35</f>
        <v>0</v>
      </c>
      <c r="AY59" s="94">
        <f>'5. - SO 05 Těžení nánosů'!J36</f>
        <v>0</v>
      </c>
      <c r="AZ59" s="94">
        <f>'5. - SO 05 Těžení nánosů'!F33</f>
        <v>0</v>
      </c>
      <c r="BA59" s="94">
        <f>'5. - SO 05 Těžení nánosů'!F34</f>
        <v>0</v>
      </c>
      <c r="BB59" s="94">
        <f>'5. - SO 05 Těžení nánosů'!F35</f>
        <v>0</v>
      </c>
      <c r="BC59" s="94">
        <f>'5. - SO 05 Těžení nánosů'!F36</f>
        <v>0</v>
      </c>
      <c r="BD59" s="96">
        <f>'5. - SO 05 Těžení nánosů'!F37</f>
        <v>0</v>
      </c>
      <c r="BT59" s="97" t="s">
        <v>82</v>
      </c>
      <c r="BV59" s="97" t="s">
        <v>76</v>
      </c>
      <c r="BW59" s="97" t="s">
        <v>96</v>
      </c>
      <c r="BX59" s="97" t="s">
        <v>5</v>
      </c>
      <c r="CL59" s="97" t="s">
        <v>19</v>
      </c>
      <c r="CM59" s="97" t="s">
        <v>84</v>
      </c>
    </row>
    <row r="60" spans="1:91" s="7" customFormat="1" ht="16.5" customHeight="1">
      <c r="A60" s="87" t="s">
        <v>78</v>
      </c>
      <c r="B60" s="88"/>
      <c r="C60" s="89"/>
      <c r="D60" s="290" t="s">
        <v>97</v>
      </c>
      <c r="E60" s="290"/>
      <c r="F60" s="290"/>
      <c r="G60" s="290"/>
      <c r="H60" s="290"/>
      <c r="I60" s="90"/>
      <c r="J60" s="290" t="s">
        <v>98</v>
      </c>
      <c r="K60" s="290"/>
      <c r="L60" s="290"/>
      <c r="M60" s="290"/>
      <c r="N60" s="290"/>
      <c r="O60" s="290"/>
      <c r="P60" s="290"/>
      <c r="Q60" s="290"/>
      <c r="R60" s="290"/>
      <c r="S60" s="290"/>
      <c r="T60" s="290"/>
      <c r="U60" s="290"/>
      <c r="V60" s="290"/>
      <c r="W60" s="290"/>
      <c r="X60" s="290"/>
      <c r="Y60" s="290"/>
      <c r="Z60" s="290"/>
      <c r="AA60" s="290"/>
      <c r="AB60" s="290"/>
      <c r="AC60" s="290"/>
      <c r="AD60" s="290"/>
      <c r="AE60" s="290"/>
      <c r="AF60" s="290"/>
      <c r="AG60" s="285">
        <f>'6. - SO 06 Těžení nánosů'!J30</f>
        <v>0</v>
      </c>
      <c r="AH60" s="286"/>
      <c r="AI60" s="286"/>
      <c r="AJ60" s="286"/>
      <c r="AK60" s="286"/>
      <c r="AL60" s="286"/>
      <c r="AM60" s="286"/>
      <c r="AN60" s="285">
        <f t="shared" si="0"/>
        <v>0</v>
      </c>
      <c r="AO60" s="286"/>
      <c r="AP60" s="286"/>
      <c r="AQ60" s="91" t="s">
        <v>81</v>
      </c>
      <c r="AR60" s="92"/>
      <c r="AS60" s="93">
        <v>0</v>
      </c>
      <c r="AT60" s="94">
        <f t="shared" si="1"/>
        <v>0</v>
      </c>
      <c r="AU60" s="95">
        <f>'6. - SO 06 Těžení nánosů'!P83</f>
        <v>0</v>
      </c>
      <c r="AV60" s="94">
        <f>'6. - SO 06 Těžení nánosů'!J33</f>
        <v>0</v>
      </c>
      <c r="AW60" s="94">
        <f>'6. - SO 06 Těžení nánosů'!J34</f>
        <v>0</v>
      </c>
      <c r="AX60" s="94">
        <f>'6. - SO 06 Těžení nánosů'!J35</f>
        <v>0</v>
      </c>
      <c r="AY60" s="94">
        <f>'6. - SO 06 Těžení nánosů'!J36</f>
        <v>0</v>
      </c>
      <c r="AZ60" s="94">
        <f>'6. - SO 06 Těžení nánosů'!F33</f>
        <v>0</v>
      </c>
      <c r="BA60" s="94">
        <f>'6. - SO 06 Těžení nánosů'!F34</f>
        <v>0</v>
      </c>
      <c r="BB60" s="94">
        <f>'6. - SO 06 Těžení nánosů'!F35</f>
        <v>0</v>
      </c>
      <c r="BC60" s="94">
        <f>'6. - SO 06 Těžení nánosů'!F36</f>
        <v>0</v>
      </c>
      <c r="BD60" s="96">
        <f>'6. - SO 06 Těžení nánosů'!F37</f>
        <v>0</v>
      </c>
      <c r="BT60" s="97" t="s">
        <v>82</v>
      </c>
      <c r="BV60" s="97" t="s">
        <v>76</v>
      </c>
      <c r="BW60" s="97" t="s">
        <v>99</v>
      </c>
      <c r="BX60" s="97" t="s">
        <v>5</v>
      </c>
      <c r="CL60" s="97" t="s">
        <v>19</v>
      </c>
      <c r="CM60" s="97" t="s">
        <v>84</v>
      </c>
    </row>
    <row r="61" spans="1:91" s="7" customFormat="1" ht="16.5" customHeight="1">
      <c r="A61" s="87" t="s">
        <v>78</v>
      </c>
      <c r="B61" s="88"/>
      <c r="C61" s="89"/>
      <c r="D61" s="290" t="s">
        <v>100</v>
      </c>
      <c r="E61" s="290"/>
      <c r="F61" s="290"/>
      <c r="G61" s="290"/>
      <c r="H61" s="290"/>
      <c r="I61" s="90"/>
      <c r="J61" s="290" t="s">
        <v>101</v>
      </c>
      <c r="K61" s="290"/>
      <c r="L61" s="290"/>
      <c r="M61" s="290"/>
      <c r="N61" s="290"/>
      <c r="O61" s="290"/>
      <c r="P61" s="290"/>
      <c r="Q61" s="290"/>
      <c r="R61" s="290"/>
      <c r="S61" s="290"/>
      <c r="T61" s="290"/>
      <c r="U61" s="290"/>
      <c r="V61" s="290"/>
      <c r="W61" s="290"/>
      <c r="X61" s="290"/>
      <c r="Y61" s="290"/>
      <c r="Z61" s="290"/>
      <c r="AA61" s="290"/>
      <c r="AB61" s="290"/>
      <c r="AC61" s="290"/>
      <c r="AD61" s="290"/>
      <c r="AE61" s="290"/>
      <c r="AF61" s="290"/>
      <c r="AG61" s="285">
        <f>'7. - VON'!J30</f>
        <v>0</v>
      </c>
      <c r="AH61" s="286"/>
      <c r="AI61" s="286"/>
      <c r="AJ61" s="286"/>
      <c r="AK61" s="286"/>
      <c r="AL61" s="286"/>
      <c r="AM61" s="286"/>
      <c r="AN61" s="285">
        <f t="shared" si="0"/>
        <v>0</v>
      </c>
      <c r="AO61" s="286"/>
      <c r="AP61" s="286"/>
      <c r="AQ61" s="91" t="s">
        <v>101</v>
      </c>
      <c r="AR61" s="92"/>
      <c r="AS61" s="98">
        <v>0</v>
      </c>
      <c r="AT61" s="99">
        <f t="shared" si="1"/>
        <v>0</v>
      </c>
      <c r="AU61" s="100">
        <f>'7. - VON'!P84</f>
        <v>0</v>
      </c>
      <c r="AV61" s="99">
        <f>'7. - VON'!J33</f>
        <v>0</v>
      </c>
      <c r="AW61" s="99">
        <f>'7. - VON'!J34</f>
        <v>0</v>
      </c>
      <c r="AX61" s="99">
        <f>'7. - VON'!J35</f>
        <v>0</v>
      </c>
      <c r="AY61" s="99">
        <f>'7. - VON'!J36</f>
        <v>0</v>
      </c>
      <c r="AZ61" s="99">
        <f>'7. - VON'!F33</f>
        <v>0</v>
      </c>
      <c r="BA61" s="99">
        <f>'7. - VON'!F34</f>
        <v>0</v>
      </c>
      <c r="BB61" s="99">
        <f>'7. - VON'!F35</f>
        <v>0</v>
      </c>
      <c r="BC61" s="99">
        <f>'7. - VON'!F36</f>
        <v>0</v>
      </c>
      <c r="BD61" s="101">
        <f>'7. - VON'!F37</f>
        <v>0</v>
      </c>
      <c r="BT61" s="97" t="s">
        <v>82</v>
      </c>
      <c r="BV61" s="97" t="s">
        <v>76</v>
      </c>
      <c r="BW61" s="97" t="s">
        <v>102</v>
      </c>
      <c r="BX61" s="97" t="s">
        <v>5</v>
      </c>
      <c r="CL61" s="97" t="s">
        <v>28</v>
      </c>
      <c r="CM61" s="97" t="s">
        <v>84</v>
      </c>
    </row>
    <row r="62" spans="1:91" s="2" customFormat="1" ht="30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9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</row>
    <row r="63" spans="1:91" s="2" customFormat="1" ht="6.9" customHeight="1">
      <c r="A63" s="34"/>
      <c r="B63" s="48"/>
      <c r="C63" s="49"/>
      <c r="D63" s="49"/>
      <c r="E63" s="49"/>
      <c r="F63" s="49"/>
      <c r="G63" s="49"/>
      <c r="H63" s="49"/>
      <c r="I63" s="49"/>
      <c r="J63" s="49"/>
      <c r="K63" s="49"/>
      <c r="L63" s="49"/>
      <c r="M63" s="49"/>
      <c r="N63" s="49"/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39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</row>
  </sheetData>
  <sheetProtection algorithmName="SHA-512" hashValue="qisj6KbUn8sEcE9J8SWCzhXhiY1OcxmUt9FXx+QTJwI8jTD9s17jHCH6ZRBEY2ltE2m7JHwrbVmfSYaT0Rnp1w==" saltValue="8GWr4JEZHd5/aZ+LTlVgtzRVp0jwpt/u/1o5Q1pFjgLnSXtm3zVU0nWd5z8i7UMPcAS5WzvOSt1L3zVgWZXuIg==" spinCount="100000" sheet="1" objects="1" scenarios="1" formatColumns="0" formatRows="0"/>
  <mergeCells count="66">
    <mergeCell ref="D60:H60"/>
    <mergeCell ref="J60:AF60"/>
    <mergeCell ref="D61:H61"/>
    <mergeCell ref="J61:AF61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D57:H57"/>
    <mergeCell ref="J57:AF57"/>
    <mergeCell ref="D58:H58"/>
    <mergeCell ref="J58:AF58"/>
    <mergeCell ref="D59:H59"/>
    <mergeCell ref="J59:AF59"/>
    <mergeCell ref="C52:G52"/>
    <mergeCell ref="I52:AF52"/>
    <mergeCell ref="D55:H55"/>
    <mergeCell ref="J55:AF55"/>
    <mergeCell ref="D56:H56"/>
    <mergeCell ref="J56:AF56"/>
    <mergeCell ref="L33:P33"/>
    <mergeCell ref="AN61:AP61"/>
    <mergeCell ref="AN58:AP58"/>
    <mergeCell ref="AN59:AP59"/>
    <mergeCell ref="AN60:AP60"/>
    <mergeCell ref="AG54:AM54"/>
    <mergeCell ref="AN54:AP54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1. - SO 01 Těžení nánosů'!C2" display="/"/>
    <hyperlink ref="A56" location="'2. - SO 02 Těžení nánosů'!C2" display="/"/>
    <hyperlink ref="A57" location="'3. - SO 03 Těžení nánosů'!C2" display="/"/>
    <hyperlink ref="A58" location="'4. - SO 04 Těžení nánosů'!C2" display="/"/>
    <hyperlink ref="A59" location="'5. - SO 05 Těžení nánosů'!C2" display="/"/>
    <hyperlink ref="A60" location="'6. - SO 06 Těžení nánosů'!C2" display="/"/>
    <hyperlink ref="A61" location="'7. - VON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2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2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7" t="s">
        <v>83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0"/>
      <c r="AT3" s="17" t="s">
        <v>84</v>
      </c>
    </row>
    <row r="4" spans="1:46" s="1" customFormat="1" ht="24.9" customHeight="1">
      <c r="B4" s="20"/>
      <c r="D4" s="106" t="s">
        <v>103</v>
      </c>
      <c r="I4" s="102"/>
      <c r="L4" s="20"/>
      <c r="M4" s="107" t="s">
        <v>10</v>
      </c>
      <c r="AT4" s="17" t="s">
        <v>35</v>
      </c>
    </row>
    <row r="5" spans="1:46" s="1" customFormat="1" ht="6.9" customHeight="1">
      <c r="B5" s="20"/>
      <c r="I5" s="102"/>
      <c r="L5" s="20"/>
    </row>
    <row r="6" spans="1:46" s="1" customFormat="1" ht="12" customHeight="1">
      <c r="B6" s="20"/>
      <c r="D6" s="108" t="s">
        <v>16</v>
      </c>
      <c r="I6" s="102"/>
      <c r="L6" s="20"/>
    </row>
    <row r="7" spans="1:46" s="1" customFormat="1" ht="16.5" customHeight="1">
      <c r="B7" s="20"/>
      <c r="E7" s="294" t="str">
        <f>'Rekapitulace stavby'!K6</f>
        <v>Chrudimka, Hlinsko, odstranění sedimentů v intravilánu, ř. km 86,376 - 89,700</v>
      </c>
      <c r="F7" s="295"/>
      <c r="G7" s="295"/>
      <c r="H7" s="295"/>
      <c r="I7" s="102"/>
      <c r="L7" s="20"/>
    </row>
    <row r="8" spans="1:46" s="2" customFormat="1" ht="12" customHeight="1">
      <c r="A8" s="34"/>
      <c r="B8" s="39"/>
      <c r="C8" s="34"/>
      <c r="D8" s="108" t="s">
        <v>104</v>
      </c>
      <c r="E8" s="34"/>
      <c r="F8" s="34"/>
      <c r="G8" s="34"/>
      <c r="H8" s="34"/>
      <c r="I8" s="109"/>
      <c r="J8" s="34"/>
      <c r="K8" s="34"/>
      <c r="L8" s="11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105</v>
      </c>
      <c r="F9" s="297"/>
      <c r="G9" s="297"/>
      <c r="H9" s="297"/>
      <c r="I9" s="109"/>
      <c r="J9" s="34"/>
      <c r="K9" s="34"/>
      <c r="L9" s="11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109"/>
      <c r="J10" s="34"/>
      <c r="K10" s="34"/>
      <c r="L10" s="11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8" t="s">
        <v>18</v>
      </c>
      <c r="E11" s="34"/>
      <c r="F11" s="111" t="s">
        <v>19</v>
      </c>
      <c r="G11" s="34"/>
      <c r="H11" s="34"/>
      <c r="I11" s="112" t="s">
        <v>20</v>
      </c>
      <c r="J11" s="111" t="s">
        <v>21</v>
      </c>
      <c r="K11" s="34"/>
      <c r="L11" s="11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8" t="s">
        <v>22</v>
      </c>
      <c r="E12" s="34"/>
      <c r="F12" s="111" t="s">
        <v>23</v>
      </c>
      <c r="G12" s="34"/>
      <c r="H12" s="34"/>
      <c r="I12" s="112" t="s">
        <v>24</v>
      </c>
      <c r="J12" s="113" t="str">
        <f>'Rekapitulace stavby'!AN8</f>
        <v>25. 11. 2019</v>
      </c>
      <c r="K12" s="34"/>
      <c r="L12" s="11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09"/>
      <c r="J13" s="34"/>
      <c r="K13" s="34"/>
      <c r="L13" s="11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8" t="s">
        <v>26</v>
      </c>
      <c r="E14" s="34"/>
      <c r="F14" s="34"/>
      <c r="G14" s="34"/>
      <c r="H14" s="34"/>
      <c r="I14" s="112" t="s">
        <v>27</v>
      </c>
      <c r="J14" s="111" t="s">
        <v>28</v>
      </c>
      <c r="K14" s="34"/>
      <c r="L14" s="11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1" t="s">
        <v>29</v>
      </c>
      <c r="F15" s="34"/>
      <c r="G15" s="34"/>
      <c r="H15" s="34"/>
      <c r="I15" s="112" t="s">
        <v>30</v>
      </c>
      <c r="J15" s="111" t="s">
        <v>28</v>
      </c>
      <c r="K15" s="34"/>
      <c r="L15" s="11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09"/>
      <c r="J16" s="34"/>
      <c r="K16" s="34"/>
      <c r="L16" s="11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8" t="s">
        <v>31</v>
      </c>
      <c r="E17" s="34"/>
      <c r="F17" s="34"/>
      <c r="G17" s="34"/>
      <c r="H17" s="34"/>
      <c r="I17" s="112" t="s">
        <v>27</v>
      </c>
      <c r="J17" s="30" t="str">
        <f>'Rekapitulace stavby'!AN13</f>
        <v>Vyplň údaj</v>
      </c>
      <c r="K17" s="34"/>
      <c r="L17" s="11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8" t="str">
        <f>'Rekapitulace stavby'!E14</f>
        <v>Vyplň údaj</v>
      </c>
      <c r="F18" s="299"/>
      <c r="G18" s="299"/>
      <c r="H18" s="299"/>
      <c r="I18" s="112" t="s">
        <v>30</v>
      </c>
      <c r="J18" s="30" t="str">
        <f>'Rekapitulace stavby'!AN14</f>
        <v>Vyplň údaj</v>
      </c>
      <c r="K18" s="34"/>
      <c r="L18" s="11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09"/>
      <c r="J19" s="34"/>
      <c r="K19" s="34"/>
      <c r="L19" s="11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8" t="s">
        <v>33</v>
      </c>
      <c r="E20" s="34"/>
      <c r="F20" s="34"/>
      <c r="G20" s="34"/>
      <c r="H20" s="34"/>
      <c r="I20" s="112" t="s">
        <v>27</v>
      </c>
      <c r="J20" s="111" t="s">
        <v>28</v>
      </c>
      <c r="K20" s="34"/>
      <c r="L20" s="11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1" t="s">
        <v>34</v>
      </c>
      <c r="F21" s="34"/>
      <c r="G21" s="34"/>
      <c r="H21" s="34"/>
      <c r="I21" s="112" t="s">
        <v>30</v>
      </c>
      <c r="J21" s="111" t="s">
        <v>28</v>
      </c>
      <c r="K21" s="34"/>
      <c r="L21" s="11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09"/>
      <c r="J22" s="34"/>
      <c r="K22" s="34"/>
      <c r="L22" s="11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8" t="s">
        <v>36</v>
      </c>
      <c r="E23" s="34"/>
      <c r="F23" s="34"/>
      <c r="G23" s="34"/>
      <c r="H23" s="34"/>
      <c r="I23" s="112" t="s">
        <v>27</v>
      </c>
      <c r="J23" s="111" t="s">
        <v>28</v>
      </c>
      <c r="K23" s="34"/>
      <c r="L23" s="11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1" t="s">
        <v>37</v>
      </c>
      <c r="F24" s="34"/>
      <c r="G24" s="34"/>
      <c r="H24" s="34"/>
      <c r="I24" s="112" t="s">
        <v>30</v>
      </c>
      <c r="J24" s="111" t="s">
        <v>28</v>
      </c>
      <c r="K24" s="34"/>
      <c r="L24" s="11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09"/>
      <c r="J25" s="34"/>
      <c r="K25" s="34"/>
      <c r="L25" s="11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8" t="s">
        <v>38</v>
      </c>
      <c r="E26" s="34"/>
      <c r="F26" s="34"/>
      <c r="G26" s="34"/>
      <c r="H26" s="34"/>
      <c r="I26" s="109"/>
      <c r="J26" s="34"/>
      <c r="K26" s="34"/>
      <c r="L26" s="11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25.5" customHeight="1">
      <c r="A27" s="114"/>
      <c r="B27" s="115"/>
      <c r="C27" s="114"/>
      <c r="D27" s="114"/>
      <c r="E27" s="300" t="s">
        <v>106</v>
      </c>
      <c r="F27" s="300"/>
      <c r="G27" s="300"/>
      <c r="H27" s="300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09"/>
      <c r="J28" s="34"/>
      <c r="K28" s="34"/>
      <c r="L28" s="11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8"/>
      <c r="E29" s="118"/>
      <c r="F29" s="118"/>
      <c r="G29" s="118"/>
      <c r="H29" s="118"/>
      <c r="I29" s="119"/>
      <c r="J29" s="118"/>
      <c r="K29" s="118"/>
      <c r="L29" s="11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40</v>
      </c>
      <c r="E30" s="34"/>
      <c r="F30" s="34"/>
      <c r="G30" s="34"/>
      <c r="H30" s="34"/>
      <c r="I30" s="109"/>
      <c r="J30" s="121">
        <f>ROUND(J86, 2)</f>
        <v>0</v>
      </c>
      <c r="K30" s="34"/>
      <c r="L30" s="11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8"/>
      <c r="E31" s="118"/>
      <c r="F31" s="118"/>
      <c r="G31" s="118"/>
      <c r="H31" s="118"/>
      <c r="I31" s="119"/>
      <c r="J31" s="118"/>
      <c r="K31" s="118"/>
      <c r="L31" s="11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2" t="s">
        <v>42</v>
      </c>
      <c r="G32" s="34"/>
      <c r="H32" s="34"/>
      <c r="I32" s="123" t="s">
        <v>41</v>
      </c>
      <c r="J32" s="122" t="s">
        <v>43</v>
      </c>
      <c r="K32" s="34"/>
      <c r="L32" s="11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24" t="s">
        <v>44</v>
      </c>
      <c r="E33" s="108" t="s">
        <v>45</v>
      </c>
      <c r="F33" s="125">
        <f>ROUND((SUM(BE86:BE182)),  2)</f>
        <v>0</v>
      </c>
      <c r="G33" s="34"/>
      <c r="H33" s="34"/>
      <c r="I33" s="126">
        <v>0.21</v>
      </c>
      <c r="J33" s="125">
        <f>ROUND(((SUM(BE86:BE182))*I33),  2)</f>
        <v>0</v>
      </c>
      <c r="K33" s="34"/>
      <c r="L33" s="11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8" t="s">
        <v>46</v>
      </c>
      <c r="F34" s="125">
        <f>ROUND((SUM(BF86:BF182)),  2)</f>
        <v>0</v>
      </c>
      <c r="G34" s="34"/>
      <c r="H34" s="34"/>
      <c r="I34" s="126">
        <v>0.15</v>
      </c>
      <c r="J34" s="125">
        <f>ROUND(((SUM(BF86:BF182))*I34),  2)</f>
        <v>0</v>
      </c>
      <c r="K34" s="34"/>
      <c r="L34" s="11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08" t="s">
        <v>44</v>
      </c>
      <c r="E35" s="108" t="s">
        <v>47</v>
      </c>
      <c r="F35" s="125">
        <f>ROUND((SUM(BG86:BG182)),  2)</f>
        <v>0</v>
      </c>
      <c r="G35" s="34"/>
      <c r="H35" s="34"/>
      <c r="I35" s="126">
        <v>0.21</v>
      </c>
      <c r="J35" s="125">
        <f>0</f>
        <v>0</v>
      </c>
      <c r="K35" s="34"/>
      <c r="L35" s="11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08" t="s">
        <v>48</v>
      </c>
      <c r="F36" s="125">
        <f>ROUND((SUM(BH86:BH182)),  2)</f>
        <v>0</v>
      </c>
      <c r="G36" s="34"/>
      <c r="H36" s="34"/>
      <c r="I36" s="126">
        <v>0.15</v>
      </c>
      <c r="J36" s="125">
        <f>0</f>
        <v>0</v>
      </c>
      <c r="K36" s="34"/>
      <c r="L36" s="11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8" t="s">
        <v>49</v>
      </c>
      <c r="F37" s="125">
        <f>ROUND((SUM(BI86:BI182)),  2)</f>
        <v>0</v>
      </c>
      <c r="G37" s="34"/>
      <c r="H37" s="34"/>
      <c r="I37" s="126">
        <v>0</v>
      </c>
      <c r="J37" s="125">
        <f>0</f>
        <v>0</v>
      </c>
      <c r="K37" s="34"/>
      <c r="L37" s="11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09"/>
      <c r="J38" s="34"/>
      <c r="K38" s="34"/>
      <c r="L38" s="11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7"/>
      <c r="D39" s="128" t="s">
        <v>50</v>
      </c>
      <c r="E39" s="129"/>
      <c r="F39" s="129"/>
      <c r="G39" s="130" t="s">
        <v>51</v>
      </c>
      <c r="H39" s="131" t="s">
        <v>52</v>
      </c>
      <c r="I39" s="132"/>
      <c r="J39" s="133">
        <f>SUM(J30:J37)</f>
        <v>0</v>
      </c>
      <c r="K39" s="134"/>
      <c r="L39" s="11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107</v>
      </c>
      <c r="D45" s="36"/>
      <c r="E45" s="36"/>
      <c r="F45" s="36"/>
      <c r="G45" s="36"/>
      <c r="H45" s="36"/>
      <c r="I45" s="109"/>
      <c r="J45" s="36"/>
      <c r="K45" s="36"/>
      <c r="L45" s="11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109"/>
      <c r="J46" s="36"/>
      <c r="K46" s="36"/>
      <c r="L46" s="11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9"/>
      <c r="J47" s="36"/>
      <c r="K47" s="36"/>
      <c r="L47" s="11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01" t="str">
        <f>E7</f>
        <v>Chrudimka, Hlinsko, odstranění sedimentů v intravilánu, ř. km 86,376 - 89,700</v>
      </c>
      <c r="F48" s="302"/>
      <c r="G48" s="302"/>
      <c r="H48" s="302"/>
      <c r="I48" s="109"/>
      <c r="J48" s="36"/>
      <c r="K48" s="36"/>
      <c r="L48" s="11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104</v>
      </c>
      <c r="D49" s="36"/>
      <c r="E49" s="36"/>
      <c r="F49" s="36"/>
      <c r="G49" s="36"/>
      <c r="H49" s="36"/>
      <c r="I49" s="109"/>
      <c r="J49" s="36"/>
      <c r="K49" s="36"/>
      <c r="L49" s="11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4" t="str">
        <f>E9</f>
        <v>1. - SO 01 Těžení nánosů</v>
      </c>
      <c r="F50" s="303"/>
      <c r="G50" s="303"/>
      <c r="H50" s="303"/>
      <c r="I50" s="109"/>
      <c r="J50" s="36"/>
      <c r="K50" s="36"/>
      <c r="L50" s="11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109"/>
      <c r="J51" s="36"/>
      <c r="K51" s="36"/>
      <c r="L51" s="11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Hlinsko</v>
      </c>
      <c r="G52" s="36"/>
      <c r="H52" s="36"/>
      <c r="I52" s="112" t="s">
        <v>24</v>
      </c>
      <c r="J52" s="60" t="str">
        <f>IF(J12="","",J12)</f>
        <v>25. 11. 2019</v>
      </c>
      <c r="K52" s="36"/>
      <c r="L52" s="11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109"/>
      <c r="J53" s="36"/>
      <c r="K53" s="36"/>
      <c r="L53" s="11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3.05" customHeight="1">
      <c r="A54" s="34"/>
      <c r="B54" s="35"/>
      <c r="C54" s="29" t="s">
        <v>26</v>
      </c>
      <c r="D54" s="36"/>
      <c r="E54" s="36"/>
      <c r="F54" s="27" t="str">
        <f>E15</f>
        <v>Povodí Labe, státní podnik, závod Pardubice</v>
      </c>
      <c r="G54" s="36"/>
      <c r="H54" s="36"/>
      <c r="I54" s="112" t="s">
        <v>33</v>
      </c>
      <c r="J54" s="32" t="str">
        <f>E21</f>
        <v>Povodí Labe, státní podnik, OIČ, Hradec Králové</v>
      </c>
      <c r="K54" s="36"/>
      <c r="L54" s="11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112" t="s">
        <v>36</v>
      </c>
      <c r="J55" s="32" t="str">
        <f>E24</f>
        <v>Ing. Eva Morkesová</v>
      </c>
      <c r="K55" s="36"/>
      <c r="L55" s="11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9"/>
      <c r="J56" s="36"/>
      <c r="K56" s="36"/>
      <c r="L56" s="11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1" t="s">
        <v>108</v>
      </c>
      <c r="D57" s="142"/>
      <c r="E57" s="142"/>
      <c r="F57" s="142"/>
      <c r="G57" s="142"/>
      <c r="H57" s="142"/>
      <c r="I57" s="143"/>
      <c r="J57" s="144" t="s">
        <v>109</v>
      </c>
      <c r="K57" s="142"/>
      <c r="L57" s="11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9"/>
      <c r="J58" s="36"/>
      <c r="K58" s="36"/>
      <c r="L58" s="11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45" t="s">
        <v>72</v>
      </c>
      <c r="D59" s="36"/>
      <c r="E59" s="36"/>
      <c r="F59" s="36"/>
      <c r="G59" s="36"/>
      <c r="H59" s="36"/>
      <c r="I59" s="109"/>
      <c r="J59" s="78">
        <f>J86</f>
        <v>0</v>
      </c>
      <c r="K59" s="36"/>
      <c r="L59" s="11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110</v>
      </c>
    </row>
    <row r="60" spans="1:47" s="9" customFormat="1" ht="24.9" customHeight="1">
      <c r="B60" s="146"/>
      <c r="C60" s="147"/>
      <c r="D60" s="148" t="s">
        <v>111</v>
      </c>
      <c r="E60" s="149"/>
      <c r="F60" s="149"/>
      <c r="G60" s="149"/>
      <c r="H60" s="149"/>
      <c r="I60" s="150"/>
      <c r="J60" s="151">
        <f>J87</f>
        <v>0</v>
      </c>
      <c r="K60" s="147"/>
      <c r="L60" s="152"/>
    </row>
    <row r="61" spans="1:47" s="10" customFormat="1" ht="19.95" customHeight="1">
      <c r="B61" s="153"/>
      <c r="C61" s="154"/>
      <c r="D61" s="155" t="s">
        <v>112</v>
      </c>
      <c r="E61" s="156"/>
      <c r="F61" s="156"/>
      <c r="G61" s="156"/>
      <c r="H61" s="156"/>
      <c r="I61" s="157"/>
      <c r="J61" s="158">
        <f>J88</f>
        <v>0</v>
      </c>
      <c r="K61" s="154"/>
      <c r="L61" s="159"/>
    </row>
    <row r="62" spans="1:47" s="10" customFormat="1" ht="14.85" customHeight="1">
      <c r="B62" s="153"/>
      <c r="C62" s="154"/>
      <c r="D62" s="155" t="s">
        <v>113</v>
      </c>
      <c r="E62" s="156"/>
      <c r="F62" s="156"/>
      <c r="G62" s="156"/>
      <c r="H62" s="156"/>
      <c r="I62" s="157"/>
      <c r="J62" s="158">
        <f>J155</f>
        <v>0</v>
      </c>
      <c r="K62" s="154"/>
      <c r="L62" s="159"/>
    </row>
    <row r="63" spans="1:47" s="10" customFormat="1" ht="19.95" customHeight="1">
      <c r="B63" s="153"/>
      <c r="C63" s="154"/>
      <c r="D63" s="155" t="s">
        <v>114</v>
      </c>
      <c r="E63" s="156"/>
      <c r="F63" s="156"/>
      <c r="G63" s="156"/>
      <c r="H63" s="156"/>
      <c r="I63" s="157"/>
      <c r="J63" s="158">
        <f>J165</f>
        <v>0</v>
      </c>
      <c r="K63" s="154"/>
      <c r="L63" s="159"/>
    </row>
    <row r="64" spans="1:47" s="10" customFormat="1" ht="19.95" customHeight="1">
      <c r="B64" s="153"/>
      <c r="C64" s="154"/>
      <c r="D64" s="155" t="s">
        <v>115</v>
      </c>
      <c r="E64" s="156"/>
      <c r="F64" s="156"/>
      <c r="G64" s="156"/>
      <c r="H64" s="156"/>
      <c r="I64" s="157"/>
      <c r="J64" s="158">
        <f>J170</f>
        <v>0</v>
      </c>
      <c r="K64" s="154"/>
      <c r="L64" s="159"/>
    </row>
    <row r="65" spans="1:31" s="10" customFormat="1" ht="19.95" customHeight="1">
      <c r="B65" s="153"/>
      <c r="C65" s="154"/>
      <c r="D65" s="155" t="s">
        <v>116</v>
      </c>
      <c r="E65" s="156"/>
      <c r="F65" s="156"/>
      <c r="G65" s="156"/>
      <c r="H65" s="156"/>
      <c r="I65" s="157"/>
      <c r="J65" s="158">
        <f>J175</f>
        <v>0</v>
      </c>
      <c r="K65" s="154"/>
      <c r="L65" s="159"/>
    </row>
    <row r="66" spans="1:31" s="10" customFormat="1" ht="19.95" customHeight="1">
      <c r="B66" s="153"/>
      <c r="C66" s="154"/>
      <c r="D66" s="155" t="s">
        <v>117</v>
      </c>
      <c r="E66" s="156"/>
      <c r="F66" s="156"/>
      <c r="G66" s="156"/>
      <c r="H66" s="156"/>
      <c r="I66" s="157"/>
      <c r="J66" s="158">
        <f>J180</f>
        <v>0</v>
      </c>
      <c r="K66" s="154"/>
      <c r="L66" s="159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109"/>
      <c r="J67" s="36"/>
      <c r="K67" s="36"/>
      <c r="L67" s="11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" customHeight="1">
      <c r="A68" s="34"/>
      <c r="B68" s="48"/>
      <c r="C68" s="49"/>
      <c r="D68" s="49"/>
      <c r="E68" s="49"/>
      <c r="F68" s="49"/>
      <c r="G68" s="49"/>
      <c r="H68" s="49"/>
      <c r="I68" s="137"/>
      <c r="J68" s="49"/>
      <c r="K68" s="49"/>
      <c r="L68" s="110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" customHeight="1">
      <c r="A72" s="34"/>
      <c r="B72" s="50"/>
      <c r="C72" s="51"/>
      <c r="D72" s="51"/>
      <c r="E72" s="51"/>
      <c r="F72" s="51"/>
      <c r="G72" s="51"/>
      <c r="H72" s="51"/>
      <c r="I72" s="140"/>
      <c r="J72" s="51"/>
      <c r="K72" s="51"/>
      <c r="L72" s="11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" customHeight="1">
      <c r="A73" s="34"/>
      <c r="B73" s="35"/>
      <c r="C73" s="23" t="s">
        <v>118</v>
      </c>
      <c r="D73" s="36"/>
      <c r="E73" s="36"/>
      <c r="F73" s="36"/>
      <c r="G73" s="36"/>
      <c r="H73" s="36"/>
      <c r="I73" s="109"/>
      <c r="J73" s="36"/>
      <c r="K73" s="36"/>
      <c r="L73" s="11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" customHeight="1">
      <c r="A74" s="34"/>
      <c r="B74" s="35"/>
      <c r="C74" s="36"/>
      <c r="D74" s="36"/>
      <c r="E74" s="36"/>
      <c r="F74" s="36"/>
      <c r="G74" s="36"/>
      <c r="H74" s="36"/>
      <c r="I74" s="109"/>
      <c r="J74" s="36"/>
      <c r="K74" s="36"/>
      <c r="L74" s="11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109"/>
      <c r="J75" s="36"/>
      <c r="K75" s="36"/>
      <c r="L75" s="11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01" t="str">
        <f>E7</f>
        <v>Chrudimka, Hlinsko, odstranění sedimentů v intravilánu, ř. km 86,376 - 89,700</v>
      </c>
      <c r="F76" s="302"/>
      <c r="G76" s="302"/>
      <c r="H76" s="302"/>
      <c r="I76" s="109"/>
      <c r="J76" s="36"/>
      <c r="K76" s="36"/>
      <c r="L76" s="11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104</v>
      </c>
      <c r="D77" s="36"/>
      <c r="E77" s="36"/>
      <c r="F77" s="36"/>
      <c r="G77" s="36"/>
      <c r="H77" s="36"/>
      <c r="I77" s="109"/>
      <c r="J77" s="36"/>
      <c r="K77" s="36"/>
      <c r="L77" s="11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6.5" customHeight="1">
      <c r="A78" s="34"/>
      <c r="B78" s="35"/>
      <c r="C78" s="36"/>
      <c r="D78" s="36"/>
      <c r="E78" s="274" t="str">
        <f>E9</f>
        <v>1. - SO 01 Těžení nánosů</v>
      </c>
      <c r="F78" s="303"/>
      <c r="G78" s="303"/>
      <c r="H78" s="303"/>
      <c r="I78" s="109"/>
      <c r="J78" s="36"/>
      <c r="K78" s="36"/>
      <c r="L78" s="11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" customHeight="1">
      <c r="A79" s="34"/>
      <c r="B79" s="35"/>
      <c r="C79" s="36"/>
      <c r="D79" s="36"/>
      <c r="E79" s="36"/>
      <c r="F79" s="36"/>
      <c r="G79" s="36"/>
      <c r="H79" s="36"/>
      <c r="I79" s="109"/>
      <c r="J79" s="36"/>
      <c r="K79" s="36"/>
      <c r="L79" s="11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22</v>
      </c>
      <c r="D80" s="36"/>
      <c r="E80" s="36"/>
      <c r="F80" s="27" t="str">
        <f>F12</f>
        <v>Hlinsko</v>
      </c>
      <c r="G80" s="36"/>
      <c r="H80" s="36"/>
      <c r="I80" s="112" t="s">
        <v>24</v>
      </c>
      <c r="J80" s="60" t="str">
        <f>IF(J12="","",J12)</f>
        <v>25. 11. 2019</v>
      </c>
      <c r="K80" s="36"/>
      <c r="L80" s="11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" customHeight="1">
      <c r="A81" s="34"/>
      <c r="B81" s="35"/>
      <c r="C81" s="36"/>
      <c r="D81" s="36"/>
      <c r="E81" s="36"/>
      <c r="F81" s="36"/>
      <c r="G81" s="36"/>
      <c r="H81" s="36"/>
      <c r="I81" s="109"/>
      <c r="J81" s="36"/>
      <c r="K81" s="36"/>
      <c r="L81" s="11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43.05" customHeight="1">
      <c r="A82" s="34"/>
      <c r="B82" s="35"/>
      <c r="C82" s="29" t="s">
        <v>26</v>
      </c>
      <c r="D82" s="36"/>
      <c r="E82" s="36"/>
      <c r="F82" s="27" t="str">
        <f>E15</f>
        <v>Povodí Labe, státní podnik, závod Pardubice</v>
      </c>
      <c r="G82" s="36"/>
      <c r="H82" s="36"/>
      <c r="I82" s="112" t="s">
        <v>33</v>
      </c>
      <c r="J82" s="32" t="str">
        <f>E21</f>
        <v>Povodí Labe, státní podnik, OIČ, Hradec Králové</v>
      </c>
      <c r="K82" s="36"/>
      <c r="L82" s="11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5.15" customHeight="1">
      <c r="A83" s="34"/>
      <c r="B83" s="35"/>
      <c r="C83" s="29" t="s">
        <v>31</v>
      </c>
      <c r="D83" s="36"/>
      <c r="E83" s="36"/>
      <c r="F83" s="27" t="str">
        <f>IF(E18="","",E18)</f>
        <v>Vyplň údaj</v>
      </c>
      <c r="G83" s="36"/>
      <c r="H83" s="36"/>
      <c r="I83" s="112" t="s">
        <v>36</v>
      </c>
      <c r="J83" s="32" t="str">
        <f>E24</f>
        <v>Ing. Eva Morkesová</v>
      </c>
      <c r="K83" s="36"/>
      <c r="L83" s="11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10.35" customHeight="1">
      <c r="A84" s="34"/>
      <c r="B84" s="35"/>
      <c r="C84" s="36"/>
      <c r="D84" s="36"/>
      <c r="E84" s="36"/>
      <c r="F84" s="36"/>
      <c r="G84" s="36"/>
      <c r="H84" s="36"/>
      <c r="I84" s="109"/>
      <c r="J84" s="36"/>
      <c r="K84" s="36"/>
      <c r="L84" s="110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11" customFormat="1" ht="29.25" customHeight="1">
      <c r="A85" s="160"/>
      <c r="B85" s="161"/>
      <c r="C85" s="162" t="s">
        <v>119</v>
      </c>
      <c r="D85" s="163" t="s">
        <v>59</v>
      </c>
      <c r="E85" s="163" t="s">
        <v>55</v>
      </c>
      <c r="F85" s="163" t="s">
        <v>56</v>
      </c>
      <c r="G85" s="163" t="s">
        <v>120</v>
      </c>
      <c r="H85" s="163" t="s">
        <v>121</v>
      </c>
      <c r="I85" s="164" t="s">
        <v>122</v>
      </c>
      <c r="J85" s="163" t="s">
        <v>109</v>
      </c>
      <c r="K85" s="165" t="s">
        <v>123</v>
      </c>
      <c r="L85" s="166"/>
      <c r="M85" s="69" t="s">
        <v>28</v>
      </c>
      <c r="N85" s="70" t="s">
        <v>44</v>
      </c>
      <c r="O85" s="70" t="s">
        <v>124</v>
      </c>
      <c r="P85" s="70" t="s">
        <v>125</v>
      </c>
      <c r="Q85" s="70" t="s">
        <v>126</v>
      </c>
      <c r="R85" s="70" t="s">
        <v>127</v>
      </c>
      <c r="S85" s="70" t="s">
        <v>128</v>
      </c>
      <c r="T85" s="71" t="s">
        <v>129</v>
      </c>
      <c r="U85" s="160"/>
      <c r="V85" s="160"/>
      <c r="W85" s="160"/>
      <c r="X85" s="160"/>
      <c r="Y85" s="160"/>
      <c r="Z85" s="160"/>
      <c r="AA85" s="160"/>
      <c r="AB85" s="160"/>
      <c r="AC85" s="160"/>
      <c r="AD85" s="160"/>
      <c r="AE85" s="160"/>
    </row>
    <row r="86" spans="1:65" s="2" customFormat="1" ht="22.8" customHeight="1">
      <c r="A86" s="34"/>
      <c r="B86" s="35"/>
      <c r="C86" s="76" t="s">
        <v>130</v>
      </c>
      <c r="D86" s="36"/>
      <c r="E86" s="36"/>
      <c r="F86" s="36"/>
      <c r="G86" s="36"/>
      <c r="H86" s="36"/>
      <c r="I86" s="109"/>
      <c r="J86" s="167">
        <f>BK86</f>
        <v>0</v>
      </c>
      <c r="K86" s="36"/>
      <c r="L86" s="39"/>
      <c r="M86" s="72"/>
      <c r="N86" s="168"/>
      <c r="O86" s="73"/>
      <c r="P86" s="169">
        <f>P87</f>
        <v>0</v>
      </c>
      <c r="Q86" s="73"/>
      <c r="R86" s="169">
        <f>R87</f>
        <v>1.0800000000000001E-2</v>
      </c>
      <c r="S86" s="73"/>
      <c r="T86" s="170">
        <f>T87</f>
        <v>48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73</v>
      </c>
      <c r="AU86" s="17" t="s">
        <v>110</v>
      </c>
      <c r="BK86" s="171">
        <f>BK87</f>
        <v>0</v>
      </c>
    </row>
    <row r="87" spans="1:65" s="12" customFormat="1" ht="25.95" customHeight="1">
      <c r="B87" s="172"/>
      <c r="C87" s="173"/>
      <c r="D87" s="174" t="s">
        <v>73</v>
      </c>
      <c r="E87" s="175" t="s">
        <v>131</v>
      </c>
      <c r="F87" s="175" t="s">
        <v>132</v>
      </c>
      <c r="G87" s="173"/>
      <c r="H87" s="173"/>
      <c r="I87" s="176"/>
      <c r="J87" s="177">
        <f>BK87</f>
        <v>0</v>
      </c>
      <c r="K87" s="173"/>
      <c r="L87" s="178"/>
      <c r="M87" s="179"/>
      <c r="N87" s="180"/>
      <c r="O87" s="180"/>
      <c r="P87" s="181">
        <f>P88+P165+P170+P175+P180</f>
        <v>0</v>
      </c>
      <c r="Q87" s="180"/>
      <c r="R87" s="181">
        <f>R88+R165+R170+R175+R180</f>
        <v>1.0800000000000001E-2</v>
      </c>
      <c r="S87" s="180"/>
      <c r="T87" s="182">
        <f>T88+T165+T170+T175+T180</f>
        <v>48</v>
      </c>
      <c r="AR87" s="183" t="s">
        <v>82</v>
      </c>
      <c r="AT87" s="184" t="s">
        <v>73</v>
      </c>
      <c r="AU87" s="184" t="s">
        <v>74</v>
      </c>
      <c r="AY87" s="183" t="s">
        <v>133</v>
      </c>
      <c r="BK87" s="185">
        <f>BK88+BK165+BK170+BK175+BK180</f>
        <v>0</v>
      </c>
    </row>
    <row r="88" spans="1:65" s="12" customFormat="1" ht="22.8" customHeight="1">
      <c r="B88" s="172"/>
      <c r="C88" s="173"/>
      <c r="D88" s="174" t="s">
        <v>73</v>
      </c>
      <c r="E88" s="186" t="s">
        <v>82</v>
      </c>
      <c r="F88" s="186" t="s">
        <v>134</v>
      </c>
      <c r="G88" s="173"/>
      <c r="H88" s="173"/>
      <c r="I88" s="176"/>
      <c r="J88" s="187">
        <f>BK88</f>
        <v>0</v>
      </c>
      <c r="K88" s="173"/>
      <c r="L88" s="178"/>
      <c r="M88" s="179"/>
      <c r="N88" s="180"/>
      <c r="O88" s="180"/>
      <c r="P88" s="181">
        <f>P89+SUM(P90:P155)</f>
        <v>0</v>
      </c>
      <c r="Q88" s="180"/>
      <c r="R88" s="181">
        <f>R89+SUM(R90:R155)</f>
        <v>1.0800000000000001E-2</v>
      </c>
      <c r="S88" s="180"/>
      <c r="T88" s="182">
        <f>T89+SUM(T90:T155)</f>
        <v>0</v>
      </c>
      <c r="AR88" s="183" t="s">
        <v>82</v>
      </c>
      <c r="AT88" s="184" t="s">
        <v>73</v>
      </c>
      <c r="AU88" s="184" t="s">
        <v>82</v>
      </c>
      <c r="AY88" s="183" t="s">
        <v>133</v>
      </c>
      <c r="BK88" s="185">
        <f>BK89+SUM(BK90:BK155)</f>
        <v>0</v>
      </c>
    </row>
    <row r="89" spans="1:65" s="2" customFormat="1" ht="16.5" customHeight="1">
      <c r="A89" s="34"/>
      <c r="B89" s="35"/>
      <c r="C89" s="188" t="s">
        <v>82</v>
      </c>
      <c r="D89" s="188" t="s">
        <v>135</v>
      </c>
      <c r="E89" s="189" t="s">
        <v>136</v>
      </c>
      <c r="F89" s="190" t="s">
        <v>137</v>
      </c>
      <c r="G89" s="191" t="s">
        <v>138</v>
      </c>
      <c r="H89" s="192">
        <v>7.0000000000000007E-2</v>
      </c>
      <c r="I89" s="193"/>
      <c r="J89" s="194">
        <f>ROUND(I89*H89,2)</f>
        <v>0</v>
      </c>
      <c r="K89" s="190" t="s">
        <v>139</v>
      </c>
      <c r="L89" s="39"/>
      <c r="M89" s="195" t="s">
        <v>28</v>
      </c>
      <c r="N89" s="196" t="s">
        <v>47</v>
      </c>
      <c r="O89" s="65"/>
      <c r="P89" s="197">
        <f>O89*H89</f>
        <v>0</v>
      </c>
      <c r="Q89" s="197">
        <v>0</v>
      </c>
      <c r="R89" s="197">
        <f>Q89*H89</f>
        <v>0</v>
      </c>
      <c r="S89" s="197">
        <v>0</v>
      </c>
      <c r="T89" s="198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99" t="s">
        <v>140</v>
      </c>
      <c r="AT89" s="199" t="s">
        <v>135</v>
      </c>
      <c r="AU89" s="199" t="s">
        <v>84</v>
      </c>
      <c r="AY89" s="17" t="s">
        <v>133</v>
      </c>
      <c r="BE89" s="200">
        <f>IF(N89="základní",J89,0)</f>
        <v>0</v>
      </c>
      <c r="BF89" s="200">
        <f>IF(N89="snížená",J89,0)</f>
        <v>0</v>
      </c>
      <c r="BG89" s="200">
        <f>IF(N89="zákl. přenesená",J89,0)</f>
        <v>0</v>
      </c>
      <c r="BH89" s="200">
        <f>IF(N89="sníž. přenesená",J89,0)</f>
        <v>0</v>
      </c>
      <c r="BI89" s="200">
        <f>IF(N89="nulová",J89,0)</f>
        <v>0</v>
      </c>
      <c r="BJ89" s="17" t="s">
        <v>140</v>
      </c>
      <c r="BK89" s="200">
        <f>ROUND(I89*H89,2)</f>
        <v>0</v>
      </c>
      <c r="BL89" s="17" t="s">
        <v>140</v>
      </c>
      <c r="BM89" s="199" t="s">
        <v>141</v>
      </c>
    </row>
    <row r="90" spans="1:65" s="2" customFormat="1" ht="10.199999999999999">
      <c r="A90" s="34"/>
      <c r="B90" s="35"/>
      <c r="C90" s="36"/>
      <c r="D90" s="201" t="s">
        <v>142</v>
      </c>
      <c r="E90" s="36"/>
      <c r="F90" s="202" t="s">
        <v>143</v>
      </c>
      <c r="G90" s="36"/>
      <c r="H90" s="36"/>
      <c r="I90" s="109"/>
      <c r="J90" s="36"/>
      <c r="K90" s="36"/>
      <c r="L90" s="39"/>
      <c r="M90" s="203"/>
      <c r="N90" s="204"/>
      <c r="O90" s="65"/>
      <c r="P90" s="65"/>
      <c r="Q90" s="65"/>
      <c r="R90" s="65"/>
      <c r="S90" s="65"/>
      <c r="T90" s="66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142</v>
      </c>
      <c r="AU90" s="17" t="s">
        <v>84</v>
      </c>
    </row>
    <row r="91" spans="1:65" s="13" customFormat="1" ht="10.199999999999999">
      <c r="B91" s="205"/>
      <c r="C91" s="206"/>
      <c r="D91" s="201" t="s">
        <v>144</v>
      </c>
      <c r="E91" s="207" t="s">
        <v>28</v>
      </c>
      <c r="F91" s="208" t="s">
        <v>145</v>
      </c>
      <c r="G91" s="206"/>
      <c r="H91" s="207" t="s">
        <v>28</v>
      </c>
      <c r="I91" s="209"/>
      <c r="J91" s="206"/>
      <c r="K91" s="206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144</v>
      </c>
      <c r="AU91" s="214" t="s">
        <v>84</v>
      </c>
      <c r="AV91" s="13" t="s">
        <v>82</v>
      </c>
      <c r="AW91" s="13" t="s">
        <v>35</v>
      </c>
      <c r="AX91" s="13" t="s">
        <v>74</v>
      </c>
      <c r="AY91" s="214" t="s">
        <v>133</v>
      </c>
    </row>
    <row r="92" spans="1:65" s="14" customFormat="1" ht="10.199999999999999">
      <c r="B92" s="215"/>
      <c r="C92" s="216"/>
      <c r="D92" s="201" t="s">
        <v>144</v>
      </c>
      <c r="E92" s="217" t="s">
        <v>28</v>
      </c>
      <c r="F92" s="218" t="s">
        <v>146</v>
      </c>
      <c r="G92" s="216"/>
      <c r="H92" s="219">
        <v>7.0000000000000007E-2</v>
      </c>
      <c r="I92" s="220"/>
      <c r="J92" s="216"/>
      <c r="K92" s="216"/>
      <c r="L92" s="221"/>
      <c r="M92" s="222"/>
      <c r="N92" s="223"/>
      <c r="O92" s="223"/>
      <c r="P92" s="223"/>
      <c r="Q92" s="223"/>
      <c r="R92" s="223"/>
      <c r="S92" s="223"/>
      <c r="T92" s="224"/>
      <c r="AT92" s="225" t="s">
        <v>144</v>
      </c>
      <c r="AU92" s="225" t="s">
        <v>84</v>
      </c>
      <c r="AV92" s="14" t="s">
        <v>84</v>
      </c>
      <c r="AW92" s="14" t="s">
        <v>35</v>
      </c>
      <c r="AX92" s="14" t="s">
        <v>82</v>
      </c>
      <c r="AY92" s="225" t="s">
        <v>133</v>
      </c>
    </row>
    <row r="93" spans="1:65" s="2" customFormat="1" ht="16.5" customHeight="1">
      <c r="A93" s="34"/>
      <c r="B93" s="35"/>
      <c r="C93" s="188" t="s">
        <v>84</v>
      </c>
      <c r="D93" s="188" t="s">
        <v>135</v>
      </c>
      <c r="E93" s="189" t="s">
        <v>147</v>
      </c>
      <c r="F93" s="190" t="s">
        <v>148</v>
      </c>
      <c r="G93" s="191" t="s">
        <v>149</v>
      </c>
      <c r="H93" s="192">
        <v>2.2000000000000002</v>
      </c>
      <c r="I93" s="193"/>
      <c r="J93" s="194">
        <f>ROUND(I93*H93,2)</f>
        <v>0</v>
      </c>
      <c r="K93" s="190" t="s">
        <v>28</v>
      </c>
      <c r="L93" s="39"/>
      <c r="M93" s="195" t="s">
        <v>28</v>
      </c>
      <c r="N93" s="196" t="s">
        <v>47</v>
      </c>
      <c r="O93" s="65"/>
      <c r="P93" s="197">
        <f>O93*H93</f>
        <v>0</v>
      </c>
      <c r="Q93" s="197">
        <v>0</v>
      </c>
      <c r="R93" s="197">
        <f>Q93*H93</f>
        <v>0</v>
      </c>
      <c r="S93" s="197">
        <v>0</v>
      </c>
      <c r="T93" s="198">
        <f>S93*H93</f>
        <v>0</v>
      </c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R93" s="199" t="s">
        <v>140</v>
      </c>
      <c r="AT93" s="199" t="s">
        <v>135</v>
      </c>
      <c r="AU93" s="199" t="s">
        <v>84</v>
      </c>
      <c r="AY93" s="17" t="s">
        <v>133</v>
      </c>
      <c r="BE93" s="200">
        <f>IF(N93="základní",J93,0)</f>
        <v>0</v>
      </c>
      <c r="BF93" s="200">
        <f>IF(N93="snížená",J93,0)</f>
        <v>0</v>
      </c>
      <c r="BG93" s="200">
        <f>IF(N93="zákl. přenesená",J93,0)</f>
        <v>0</v>
      </c>
      <c r="BH93" s="200">
        <f>IF(N93="sníž. přenesená",J93,0)</f>
        <v>0</v>
      </c>
      <c r="BI93" s="200">
        <f>IF(N93="nulová",J93,0)</f>
        <v>0</v>
      </c>
      <c r="BJ93" s="17" t="s">
        <v>140</v>
      </c>
      <c r="BK93" s="200">
        <f>ROUND(I93*H93,2)</f>
        <v>0</v>
      </c>
      <c r="BL93" s="17" t="s">
        <v>140</v>
      </c>
      <c r="BM93" s="199" t="s">
        <v>150</v>
      </c>
    </row>
    <row r="94" spans="1:65" s="2" customFormat="1" ht="10.199999999999999">
      <c r="A94" s="34"/>
      <c r="B94" s="35"/>
      <c r="C94" s="36"/>
      <c r="D94" s="201" t="s">
        <v>142</v>
      </c>
      <c r="E94" s="36"/>
      <c r="F94" s="202" t="s">
        <v>148</v>
      </c>
      <c r="G94" s="36"/>
      <c r="H94" s="36"/>
      <c r="I94" s="109"/>
      <c r="J94" s="36"/>
      <c r="K94" s="36"/>
      <c r="L94" s="39"/>
      <c r="M94" s="203"/>
      <c r="N94" s="204"/>
      <c r="O94" s="65"/>
      <c r="P94" s="65"/>
      <c r="Q94" s="65"/>
      <c r="R94" s="65"/>
      <c r="S94" s="65"/>
      <c r="T94" s="66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142</v>
      </c>
      <c r="AU94" s="17" t="s">
        <v>84</v>
      </c>
    </row>
    <row r="95" spans="1:65" s="13" customFormat="1" ht="10.199999999999999">
      <c r="B95" s="205"/>
      <c r="C95" s="206"/>
      <c r="D95" s="201" t="s">
        <v>144</v>
      </c>
      <c r="E95" s="207" t="s">
        <v>28</v>
      </c>
      <c r="F95" s="208" t="s">
        <v>151</v>
      </c>
      <c r="G95" s="206"/>
      <c r="H95" s="207" t="s">
        <v>28</v>
      </c>
      <c r="I95" s="209"/>
      <c r="J95" s="206"/>
      <c r="K95" s="206"/>
      <c r="L95" s="210"/>
      <c r="M95" s="211"/>
      <c r="N95" s="212"/>
      <c r="O95" s="212"/>
      <c r="P95" s="212"/>
      <c r="Q95" s="212"/>
      <c r="R95" s="212"/>
      <c r="S95" s="212"/>
      <c r="T95" s="213"/>
      <c r="AT95" s="214" t="s">
        <v>144</v>
      </c>
      <c r="AU95" s="214" t="s">
        <v>84</v>
      </c>
      <c r="AV95" s="13" t="s">
        <v>82</v>
      </c>
      <c r="AW95" s="13" t="s">
        <v>35</v>
      </c>
      <c r="AX95" s="13" t="s">
        <v>74</v>
      </c>
      <c r="AY95" s="214" t="s">
        <v>133</v>
      </c>
    </row>
    <row r="96" spans="1:65" s="14" customFormat="1" ht="10.199999999999999">
      <c r="B96" s="215"/>
      <c r="C96" s="216"/>
      <c r="D96" s="201" t="s">
        <v>144</v>
      </c>
      <c r="E96" s="217" t="s">
        <v>28</v>
      </c>
      <c r="F96" s="218" t="s">
        <v>152</v>
      </c>
      <c r="G96" s="216"/>
      <c r="H96" s="219">
        <v>2.2000000000000002</v>
      </c>
      <c r="I96" s="220"/>
      <c r="J96" s="216"/>
      <c r="K96" s="216"/>
      <c r="L96" s="221"/>
      <c r="M96" s="222"/>
      <c r="N96" s="223"/>
      <c r="O96" s="223"/>
      <c r="P96" s="223"/>
      <c r="Q96" s="223"/>
      <c r="R96" s="223"/>
      <c r="S96" s="223"/>
      <c r="T96" s="224"/>
      <c r="AT96" s="225" t="s">
        <v>144</v>
      </c>
      <c r="AU96" s="225" t="s">
        <v>84</v>
      </c>
      <c r="AV96" s="14" t="s">
        <v>84</v>
      </c>
      <c r="AW96" s="14" t="s">
        <v>35</v>
      </c>
      <c r="AX96" s="14" t="s">
        <v>82</v>
      </c>
      <c r="AY96" s="225" t="s">
        <v>133</v>
      </c>
    </row>
    <row r="97" spans="1:65" s="2" customFormat="1" ht="16.5" customHeight="1">
      <c r="A97" s="34"/>
      <c r="B97" s="35"/>
      <c r="C97" s="188" t="s">
        <v>153</v>
      </c>
      <c r="D97" s="188" t="s">
        <v>135</v>
      </c>
      <c r="E97" s="189" t="s">
        <v>154</v>
      </c>
      <c r="F97" s="190" t="s">
        <v>155</v>
      </c>
      <c r="G97" s="191" t="s">
        <v>149</v>
      </c>
      <c r="H97" s="192">
        <v>12.8</v>
      </c>
      <c r="I97" s="193"/>
      <c r="J97" s="194">
        <f>ROUND(I97*H97,2)</f>
        <v>0</v>
      </c>
      <c r="K97" s="190" t="s">
        <v>139</v>
      </c>
      <c r="L97" s="39"/>
      <c r="M97" s="195" t="s">
        <v>28</v>
      </c>
      <c r="N97" s="196" t="s">
        <v>47</v>
      </c>
      <c r="O97" s="65"/>
      <c r="P97" s="197">
        <f>O97*H97</f>
        <v>0</v>
      </c>
      <c r="Q97" s="197">
        <v>0</v>
      </c>
      <c r="R97" s="197">
        <f>Q97*H97</f>
        <v>0</v>
      </c>
      <c r="S97" s="197">
        <v>0</v>
      </c>
      <c r="T97" s="198">
        <f>S97*H97</f>
        <v>0</v>
      </c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R97" s="199" t="s">
        <v>140</v>
      </c>
      <c r="AT97" s="199" t="s">
        <v>135</v>
      </c>
      <c r="AU97" s="199" t="s">
        <v>84</v>
      </c>
      <c r="AY97" s="17" t="s">
        <v>133</v>
      </c>
      <c r="BE97" s="200">
        <f>IF(N97="základní",J97,0)</f>
        <v>0</v>
      </c>
      <c r="BF97" s="200">
        <f>IF(N97="snížená",J97,0)</f>
        <v>0</v>
      </c>
      <c r="BG97" s="200">
        <f>IF(N97="zákl. přenesená",J97,0)</f>
        <v>0</v>
      </c>
      <c r="BH97" s="200">
        <f>IF(N97="sníž. přenesená",J97,0)</f>
        <v>0</v>
      </c>
      <c r="BI97" s="200">
        <f>IF(N97="nulová",J97,0)</f>
        <v>0</v>
      </c>
      <c r="BJ97" s="17" t="s">
        <v>140</v>
      </c>
      <c r="BK97" s="200">
        <f>ROUND(I97*H97,2)</f>
        <v>0</v>
      </c>
      <c r="BL97" s="17" t="s">
        <v>140</v>
      </c>
      <c r="BM97" s="199" t="s">
        <v>156</v>
      </c>
    </row>
    <row r="98" spans="1:65" s="2" customFormat="1" ht="10.199999999999999">
      <c r="A98" s="34"/>
      <c r="B98" s="35"/>
      <c r="C98" s="36"/>
      <c r="D98" s="201" t="s">
        <v>142</v>
      </c>
      <c r="E98" s="36"/>
      <c r="F98" s="202" t="s">
        <v>157</v>
      </c>
      <c r="G98" s="36"/>
      <c r="H98" s="36"/>
      <c r="I98" s="109"/>
      <c r="J98" s="36"/>
      <c r="K98" s="36"/>
      <c r="L98" s="39"/>
      <c r="M98" s="203"/>
      <c r="N98" s="204"/>
      <c r="O98" s="65"/>
      <c r="P98" s="65"/>
      <c r="Q98" s="65"/>
      <c r="R98" s="65"/>
      <c r="S98" s="65"/>
      <c r="T98" s="66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T98" s="17" t="s">
        <v>142</v>
      </c>
      <c r="AU98" s="17" t="s">
        <v>84</v>
      </c>
    </row>
    <row r="99" spans="1:65" s="13" customFormat="1" ht="10.199999999999999">
      <c r="B99" s="205"/>
      <c r="C99" s="206"/>
      <c r="D99" s="201" t="s">
        <v>144</v>
      </c>
      <c r="E99" s="207" t="s">
        <v>28</v>
      </c>
      <c r="F99" s="208" t="s">
        <v>158</v>
      </c>
      <c r="G99" s="206"/>
      <c r="H99" s="207" t="s">
        <v>28</v>
      </c>
      <c r="I99" s="209"/>
      <c r="J99" s="206"/>
      <c r="K99" s="206"/>
      <c r="L99" s="210"/>
      <c r="M99" s="211"/>
      <c r="N99" s="212"/>
      <c r="O99" s="212"/>
      <c r="P99" s="212"/>
      <c r="Q99" s="212"/>
      <c r="R99" s="212"/>
      <c r="S99" s="212"/>
      <c r="T99" s="213"/>
      <c r="AT99" s="214" t="s">
        <v>144</v>
      </c>
      <c r="AU99" s="214" t="s">
        <v>84</v>
      </c>
      <c r="AV99" s="13" t="s">
        <v>82</v>
      </c>
      <c r="AW99" s="13" t="s">
        <v>35</v>
      </c>
      <c r="AX99" s="13" t="s">
        <v>74</v>
      </c>
      <c r="AY99" s="214" t="s">
        <v>133</v>
      </c>
    </row>
    <row r="100" spans="1:65" s="14" customFormat="1" ht="10.199999999999999">
      <c r="B100" s="215"/>
      <c r="C100" s="216"/>
      <c r="D100" s="201" t="s">
        <v>144</v>
      </c>
      <c r="E100" s="217" t="s">
        <v>28</v>
      </c>
      <c r="F100" s="218" t="s">
        <v>159</v>
      </c>
      <c r="G100" s="216"/>
      <c r="H100" s="219">
        <v>12.8</v>
      </c>
      <c r="I100" s="220"/>
      <c r="J100" s="216"/>
      <c r="K100" s="216"/>
      <c r="L100" s="221"/>
      <c r="M100" s="222"/>
      <c r="N100" s="223"/>
      <c r="O100" s="223"/>
      <c r="P100" s="223"/>
      <c r="Q100" s="223"/>
      <c r="R100" s="223"/>
      <c r="S100" s="223"/>
      <c r="T100" s="224"/>
      <c r="AT100" s="225" t="s">
        <v>144</v>
      </c>
      <c r="AU100" s="225" t="s">
        <v>84</v>
      </c>
      <c r="AV100" s="14" t="s">
        <v>84</v>
      </c>
      <c r="AW100" s="14" t="s">
        <v>35</v>
      </c>
      <c r="AX100" s="14" t="s">
        <v>82</v>
      </c>
      <c r="AY100" s="225" t="s">
        <v>133</v>
      </c>
    </row>
    <row r="101" spans="1:65" s="2" customFormat="1" ht="16.5" customHeight="1">
      <c r="A101" s="34"/>
      <c r="B101" s="35"/>
      <c r="C101" s="188" t="s">
        <v>140</v>
      </c>
      <c r="D101" s="188" t="s">
        <v>135</v>
      </c>
      <c r="E101" s="189" t="s">
        <v>160</v>
      </c>
      <c r="F101" s="190" t="s">
        <v>161</v>
      </c>
      <c r="G101" s="191" t="s">
        <v>149</v>
      </c>
      <c r="H101" s="192">
        <v>144.29</v>
      </c>
      <c r="I101" s="193"/>
      <c r="J101" s="194">
        <f>ROUND(I101*H101,2)</f>
        <v>0</v>
      </c>
      <c r="K101" s="190" t="s">
        <v>139</v>
      </c>
      <c r="L101" s="39"/>
      <c r="M101" s="195" t="s">
        <v>28</v>
      </c>
      <c r="N101" s="196" t="s">
        <v>47</v>
      </c>
      <c r="O101" s="65"/>
      <c r="P101" s="197">
        <f>O101*H101</f>
        <v>0</v>
      </c>
      <c r="Q101" s="197">
        <v>0</v>
      </c>
      <c r="R101" s="197">
        <f>Q101*H101</f>
        <v>0</v>
      </c>
      <c r="S101" s="197">
        <v>0</v>
      </c>
      <c r="T101" s="198">
        <f>S101*H101</f>
        <v>0</v>
      </c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R101" s="199" t="s">
        <v>140</v>
      </c>
      <c r="AT101" s="199" t="s">
        <v>135</v>
      </c>
      <c r="AU101" s="199" t="s">
        <v>84</v>
      </c>
      <c r="AY101" s="17" t="s">
        <v>133</v>
      </c>
      <c r="BE101" s="200">
        <f>IF(N101="základní",J101,0)</f>
        <v>0</v>
      </c>
      <c r="BF101" s="200">
        <f>IF(N101="snížená",J101,0)</f>
        <v>0</v>
      </c>
      <c r="BG101" s="200">
        <f>IF(N101="zákl. přenesená",J101,0)</f>
        <v>0</v>
      </c>
      <c r="BH101" s="200">
        <f>IF(N101="sníž. přenesená",J101,0)</f>
        <v>0</v>
      </c>
      <c r="BI101" s="200">
        <f>IF(N101="nulová",J101,0)</f>
        <v>0</v>
      </c>
      <c r="BJ101" s="17" t="s">
        <v>140</v>
      </c>
      <c r="BK101" s="200">
        <f>ROUND(I101*H101,2)</f>
        <v>0</v>
      </c>
      <c r="BL101" s="17" t="s">
        <v>140</v>
      </c>
      <c r="BM101" s="199" t="s">
        <v>162</v>
      </c>
    </row>
    <row r="102" spans="1:65" s="2" customFormat="1" ht="19.2">
      <c r="A102" s="34"/>
      <c r="B102" s="35"/>
      <c r="C102" s="36"/>
      <c r="D102" s="201" t="s">
        <v>142</v>
      </c>
      <c r="E102" s="36"/>
      <c r="F102" s="202" t="s">
        <v>163</v>
      </c>
      <c r="G102" s="36"/>
      <c r="H102" s="36"/>
      <c r="I102" s="109"/>
      <c r="J102" s="36"/>
      <c r="K102" s="36"/>
      <c r="L102" s="39"/>
      <c r="M102" s="203"/>
      <c r="N102" s="204"/>
      <c r="O102" s="65"/>
      <c r="P102" s="65"/>
      <c r="Q102" s="65"/>
      <c r="R102" s="65"/>
      <c r="S102" s="65"/>
      <c r="T102" s="66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142</v>
      </c>
      <c r="AU102" s="17" t="s">
        <v>84</v>
      </c>
    </row>
    <row r="103" spans="1:65" s="13" customFormat="1" ht="10.199999999999999">
      <c r="B103" s="205"/>
      <c r="C103" s="206"/>
      <c r="D103" s="201" t="s">
        <v>144</v>
      </c>
      <c r="E103" s="207" t="s">
        <v>28</v>
      </c>
      <c r="F103" s="208" t="s">
        <v>164</v>
      </c>
      <c r="G103" s="206"/>
      <c r="H103" s="207" t="s">
        <v>28</v>
      </c>
      <c r="I103" s="209"/>
      <c r="J103" s="206"/>
      <c r="K103" s="206"/>
      <c r="L103" s="210"/>
      <c r="M103" s="211"/>
      <c r="N103" s="212"/>
      <c r="O103" s="212"/>
      <c r="P103" s="212"/>
      <c r="Q103" s="212"/>
      <c r="R103" s="212"/>
      <c r="S103" s="212"/>
      <c r="T103" s="213"/>
      <c r="AT103" s="214" t="s">
        <v>144</v>
      </c>
      <c r="AU103" s="214" t="s">
        <v>84</v>
      </c>
      <c r="AV103" s="13" t="s">
        <v>82</v>
      </c>
      <c r="AW103" s="13" t="s">
        <v>35</v>
      </c>
      <c r="AX103" s="13" t="s">
        <v>74</v>
      </c>
      <c r="AY103" s="214" t="s">
        <v>133</v>
      </c>
    </row>
    <row r="104" spans="1:65" s="14" customFormat="1" ht="10.199999999999999">
      <c r="B104" s="215"/>
      <c r="C104" s="216"/>
      <c r="D104" s="201" t="s">
        <v>144</v>
      </c>
      <c r="E104" s="217" t="s">
        <v>28</v>
      </c>
      <c r="F104" s="218" t="s">
        <v>165</v>
      </c>
      <c r="G104" s="216"/>
      <c r="H104" s="219">
        <v>144.29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AT104" s="225" t="s">
        <v>144</v>
      </c>
      <c r="AU104" s="225" t="s">
        <v>84</v>
      </c>
      <c r="AV104" s="14" t="s">
        <v>84</v>
      </c>
      <c r="AW104" s="14" t="s">
        <v>35</v>
      </c>
      <c r="AX104" s="14" t="s">
        <v>82</v>
      </c>
      <c r="AY104" s="225" t="s">
        <v>133</v>
      </c>
    </row>
    <row r="105" spans="1:65" s="2" customFormat="1" ht="16.5" customHeight="1">
      <c r="A105" s="34"/>
      <c r="B105" s="35"/>
      <c r="C105" s="188" t="s">
        <v>166</v>
      </c>
      <c r="D105" s="188" t="s">
        <v>135</v>
      </c>
      <c r="E105" s="189" t="s">
        <v>167</v>
      </c>
      <c r="F105" s="190" t="s">
        <v>168</v>
      </c>
      <c r="G105" s="191" t="s">
        <v>149</v>
      </c>
      <c r="H105" s="192">
        <v>43.286999999999999</v>
      </c>
      <c r="I105" s="193"/>
      <c r="J105" s="194">
        <f>ROUND(I105*H105,2)</f>
        <v>0</v>
      </c>
      <c r="K105" s="190" t="s">
        <v>139</v>
      </c>
      <c r="L105" s="39"/>
      <c r="M105" s="195" t="s">
        <v>28</v>
      </c>
      <c r="N105" s="196" t="s">
        <v>47</v>
      </c>
      <c r="O105" s="65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99" t="s">
        <v>140</v>
      </c>
      <c r="AT105" s="199" t="s">
        <v>135</v>
      </c>
      <c r="AU105" s="199" t="s">
        <v>84</v>
      </c>
      <c r="AY105" s="17" t="s">
        <v>133</v>
      </c>
      <c r="BE105" s="200">
        <f>IF(N105="základní",J105,0)</f>
        <v>0</v>
      </c>
      <c r="BF105" s="200">
        <f>IF(N105="snížená",J105,0)</f>
        <v>0</v>
      </c>
      <c r="BG105" s="200">
        <f>IF(N105="zákl. přenesená",J105,0)</f>
        <v>0</v>
      </c>
      <c r="BH105" s="200">
        <f>IF(N105="sníž. přenesená",J105,0)</f>
        <v>0</v>
      </c>
      <c r="BI105" s="200">
        <f>IF(N105="nulová",J105,0)</f>
        <v>0</v>
      </c>
      <c r="BJ105" s="17" t="s">
        <v>140</v>
      </c>
      <c r="BK105" s="200">
        <f>ROUND(I105*H105,2)</f>
        <v>0</v>
      </c>
      <c r="BL105" s="17" t="s">
        <v>140</v>
      </c>
      <c r="BM105" s="199" t="s">
        <v>169</v>
      </c>
    </row>
    <row r="106" spans="1:65" s="2" customFormat="1" ht="19.2">
      <c r="A106" s="34"/>
      <c r="B106" s="35"/>
      <c r="C106" s="36"/>
      <c r="D106" s="201" t="s">
        <v>142</v>
      </c>
      <c r="E106" s="36"/>
      <c r="F106" s="202" t="s">
        <v>170</v>
      </c>
      <c r="G106" s="36"/>
      <c r="H106" s="36"/>
      <c r="I106" s="109"/>
      <c r="J106" s="36"/>
      <c r="K106" s="36"/>
      <c r="L106" s="39"/>
      <c r="M106" s="203"/>
      <c r="N106" s="204"/>
      <c r="O106" s="65"/>
      <c r="P106" s="65"/>
      <c r="Q106" s="65"/>
      <c r="R106" s="65"/>
      <c r="S106" s="65"/>
      <c r="T106" s="6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142</v>
      </c>
      <c r="AU106" s="17" t="s">
        <v>84</v>
      </c>
    </row>
    <row r="107" spans="1:65" s="14" customFormat="1" ht="10.199999999999999">
      <c r="B107" s="215"/>
      <c r="C107" s="216"/>
      <c r="D107" s="201" t="s">
        <v>144</v>
      </c>
      <c r="E107" s="216"/>
      <c r="F107" s="218" t="s">
        <v>171</v>
      </c>
      <c r="G107" s="216"/>
      <c r="H107" s="219">
        <v>43.286999999999999</v>
      </c>
      <c r="I107" s="220"/>
      <c r="J107" s="216"/>
      <c r="K107" s="216"/>
      <c r="L107" s="221"/>
      <c r="M107" s="222"/>
      <c r="N107" s="223"/>
      <c r="O107" s="223"/>
      <c r="P107" s="223"/>
      <c r="Q107" s="223"/>
      <c r="R107" s="223"/>
      <c r="S107" s="223"/>
      <c r="T107" s="224"/>
      <c r="AT107" s="225" t="s">
        <v>144</v>
      </c>
      <c r="AU107" s="225" t="s">
        <v>84</v>
      </c>
      <c r="AV107" s="14" t="s">
        <v>84</v>
      </c>
      <c r="AW107" s="14" t="s">
        <v>4</v>
      </c>
      <c r="AX107" s="14" t="s">
        <v>82</v>
      </c>
      <c r="AY107" s="225" t="s">
        <v>133</v>
      </c>
    </row>
    <row r="108" spans="1:65" s="2" customFormat="1" ht="16.5" customHeight="1">
      <c r="A108" s="34"/>
      <c r="B108" s="35"/>
      <c r="C108" s="188" t="s">
        <v>172</v>
      </c>
      <c r="D108" s="188" t="s">
        <v>135</v>
      </c>
      <c r="E108" s="189" t="s">
        <v>173</v>
      </c>
      <c r="F108" s="190" t="s">
        <v>174</v>
      </c>
      <c r="G108" s="191" t="s">
        <v>149</v>
      </c>
      <c r="H108" s="192">
        <v>92.605999999999995</v>
      </c>
      <c r="I108" s="193"/>
      <c r="J108" s="194">
        <f>ROUND(I108*H108,2)</f>
        <v>0</v>
      </c>
      <c r="K108" s="190" t="s">
        <v>139</v>
      </c>
      <c r="L108" s="39"/>
      <c r="M108" s="195" t="s">
        <v>28</v>
      </c>
      <c r="N108" s="196" t="s">
        <v>47</v>
      </c>
      <c r="O108" s="65"/>
      <c r="P108" s="197">
        <f>O108*H108</f>
        <v>0</v>
      </c>
      <c r="Q108" s="197">
        <v>0</v>
      </c>
      <c r="R108" s="197">
        <f>Q108*H108</f>
        <v>0</v>
      </c>
      <c r="S108" s="197">
        <v>0</v>
      </c>
      <c r="T108" s="19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99" t="s">
        <v>140</v>
      </c>
      <c r="AT108" s="199" t="s">
        <v>135</v>
      </c>
      <c r="AU108" s="199" t="s">
        <v>84</v>
      </c>
      <c r="AY108" s="17" t="s">
        <v>133</v>
      </c>
      <c r="BE108" s="200">
        <f>IF(N108="základní",J108,0)</f>
        <v>0</v>
      </c>
      <c r="BF108" s="200">
        <f>IF(N108="snížená",J108,0)</f>
        <v>0</v>
      </c>
      <c r="BG108" s="200">
        <f>IF(N108="zákl. přenesená",J108,0)</f>
        <v>0</v>
      </c>
      <c r="BH108" s="200">
        <f>IF(N108="sníž. přenesená",J108,0)</f>
        <v>0</v>
      </c>
      <c r="BI108" s="200">
        <f>IF(N108="nulová",J108,0)</f>
        <v>0</v>
      </c>
      <c r="BJ108" s="17" t="s">
        <v>140</v>
      </c>
      <c r="BK108" s="200">
        <f>ROUND(I108*H108,2)</f>
        <v>0</v>
      </c>
      <c r="BL108" s="17" t="s">
        <v>140</v>
      </c>
      <c r="BM108" s="199" t="s">
        <v>175</v>
      </c>
    </row>
    <row r="109" spans="1:65" s="2" customFormat="1" ht="19.2">
      <c r="A109" s="34"/>
      <c r="B109" s="35"/>
      <c r="C109" s="36"/>
      <c r="D109" s="201" t="s">
        <v>142</v>
      </c>
      <c r="E109" s="36"/>
      <c r="F109" s="202" t="s">
        <v>176</v>
      </c>
      <c r="G109" s="36"/>
      <c r="H109" s="36"/>
      <c r="I109" s="109"/>
      <c r="J109" s="36"/>
      <c r="K109" s="36"/>
      <c r="L109" s="39"/>
      <c r="M109" s="203"/>
      <c r="N109" s="204"/>
      <c r="O109" s="65"/>
      <c r="P109" s="65"/>
      <c r="Q109" s="65"/>
      <c r="R109" s="65"/>
      <c r="S109" s="65"/>
      <c r="T109" s="66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142</v>
      </c>
      <c r="AU109" s="17" t="s">
        <v>84</v>
      </c>
    </row>
    <row r="110" spans="1:65" s="13" customFormat="1" ht="10.199999999999999">
      <c r="B110" s="205"/>
      <c r="C110" s="206"/>
      <c r="D110" s="201" t="s">
        <v>144</v>
      </c>
      <c r="E110" s="207" t="s">
        <v>28</v>
      </c>
      <c r="F110" s="208" t="s">
        <v>164</v>
      </c>
      <c r="G110" s="206"/>
      <c r="H110" s="207" t="s">
        <v>28</v>
      </c>
      <c r="I110" s="209"/>
      <c r="J110" s="206"/>
      <c r="K110" s="206"/>
      <c r="L110" s="210"/>
      <c r="M110" s="211"/>
      <c r="N110" s="212"/>
      <c r="O110" s="212"/>
      <c r="P110" s="212"/>
      <c r="Q110" s="212"/>
      <c r="R110" s="212"/>
      <c r="S110" s="212"/>
      <c r="T110" s="213"/>
      <c r="AT110" s="214" t="s">
        <v>144</v>
      </c>
      <c r="AU110" s="214" t="s">
        <v>84</v>
      </c>
      <c r="AV110" s="13" t="s">
        <v>82</v>
      </c>
      <c r="AW110" s="13" t="s">
        <v>35</v>
      </c>
      <c r="AX110" s="13" t="s">
        <v>74</v>
      </c>
      <c r="AY110" s="214" t="s">
        <v>133</v>
      </c>
    </row>
    <row r="111" spans="1:65" s="14" customFormat="1" ht="10.199999999999999">
      <c r="B111" s="215"/>
      <c r="C111" s="216"/>
      <c r="D111" s="201" t="s">
        <v>144</v>
      </c>
      <c r="E111" s="217" t="s">
        <v>28</v>
      </c>
      <c r="F111" s="218" t="s">
        <v>177</v>
      </c>
      <c r="G111" s="216"/>
      <c r="H111" s="219">
        <v>71.069999999999993</v>
      </c>
      <c r="I111" s="220"/>
      <c r="J111" s="216"/>
      <c r="K111" s="216"/>
      <c r="L111" s="221"/>
      <c r="M111" s="222"/>
      <c r="N111" s="223"/>
      <c r="O111" s="223"/>
      <c r="P111" s="223"/>
      <c r="Q111" s="223"/>
      <c r="R111" s="223"/>
      <c r="S111" s="223"/>
      <c r="T111" s="224"/>
      <c r="AT111" s="225" t="s">
        <v>144</v>
      </c>
      <c r="AU111" s="225" t="s">
        <v>84</v>
      </c>
      <c r="AV111" s="14" t="s">
        <v>84</v>
      </c>
      <c r="AW111" s="14" t="s">
        <v>35</v>
      </c>
      <c r="AX111" s="14" t="s">
        <v>74</v>
      </c>
      <c r="AY111" s="225" t="s">
        <v>133</v>
      </c>
    </row>
    <row r="112" spans="1:65" s="13" customFormat="1" ht="10.199999999999999">
      <c r="B112" s="205"/>
      <c r="C112" s="206"/>
      <c r="D112" s="201" t="s">
        <v>144</v>
      </c>
      <c r="E112" s="207" t="s">
        <v>28</v>
      </c>
      <c r="F112" s="208" t="s">
        <v>178</v>
      </c>
      <c r="G112" s="206"/>
      <c r="H112" s="207" t="s">
        <v>28</v>
      </c>
      <c r="I112" s="209"/>
      <c r="J112" s="206"/>
      <c r="K112" s="206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144</v>
      </c>
      <c r="AU112" s="214" t="s">
        <v>84</v>
      </c>
      <c r="AV112" s="13" t="s">
        <v>82</v>
      </c>
      <c r="AW112" s="13" t="s">
        <v>35</v>
      </c>
      <c r="AX112" s="13" t="s">
        <v>74</v>
      </c>
      <c r="AY112" s="214" t="s">
        <v>133</v>
      </c>
    </row>
    <row r="113" spans="1:65" s="14" customFormat="1" ht="10.199999999999999">
      <c r="B113" s="215"/>
      <c r="C113" s="216"/>
      <c r="D113" s="201" t="s">
        <v>144</v>
      </c>
      <c r="E113" s="217" t="s">
        <v>28</v>
      </c>
      <c r="F113" s="218" t="s">
        <v>179</v>
      </c>
      <c r="G113" s="216"/>
      <c r="H113" s="219">
        <v>21.536000000000001</v>
      </c>
      <c r="I113" s="220"/>
      <c r="J113" s="216"/>
      <c r="K113" s="216"/>
      <c r="L113" s="221"/>
      <c r="M113" s="222"/>
      <c r="N113" s="223"/>
      <c r="O113" s="223"/>
      <c r="P113" s="223"/>
      <c r="Q113" s="223"/>
      <c r="R113" s="223"/>
      <c r="S113" s="223"/>
      <c r="T113" s="224"/>
      <c r="AT113" s="225" t="s">
        <v>144</v>
      </c>
      <c r="AU113" s="225" t="s">
        <v>84</v>
      </c>
      <c r="AV113" s="14" t="s">
        <v>84</v>
      </c>
      <c r="AW113" s="14" t="s">
        <v>35</v>
      </c>
      <c r="AX113" s="14" t="s">
        <v>74</v>
      </c>
      <c r="AY113" s="225" t="s">
        <v>133</v>
      </c>
    </row>
    <row r="114" spans="1:65" s="15" customFormat="1" ht="10.199999999999999">
      <c r="B114" s="226"/>
      <c r="C114" s="227"/>
      <c r="D114" s="201" t="s">
        <v>144</v>
      </c>
      <c r="E114" s="228" t="s">
        <v>28</v>
      </c>
      <c r="F114" s="229" t="s">
        <v>180</v>
      </c>
      <c r="G114" s="227"/>
      <c r="H114" s="230">
        <v>92.605999999999995</v>
      </c>
      <c r="I114" s="231"/>
      <c r="J114" s="227"/>
      <c r="K114" s="227"/>
      <c r="L114" s="232"/>
      <c r="M114" s="233"/>
      <c r="N114" s="234"/>
      <c r="O114" s="234"/>
      <c r="P114" s="234"/>
      <c r="Q114" s="234"/>
      <c r="R114" s="234"/>
      <c r="S114" s="234"/>
      <c r="T114" s="235"/>
      <c r="AT114" s="236" t="s">
        <v>144</v>
      </c>
      <c r="AU114" s="236" t="s">
        <v>84</v>
      </c>
      <c r="AV114" s="15" t="s">
        <v>140</v>
      </c>
      <c r="AW114" s="15" t="s">
        <v>35</v>
      </c>
      <c r="AX114" s="15" t="s">
        <v>82</v>
      </c>
      <c r="AY114" s="236" t="s">
        <v>133</v>
      </c>
    </row>
    <row r="115" spans="1:65" s="2" customFormat="1" ht="16.5" customHeight="1">
      <c r="A115" s="34"/>
      <c r="B115" s="35"/>
      <c r="C115" s="188" t="s">
        <v>181</v>
      </c>
      <c r="D115" s="188" t="s">
        <v>135</v>
      </c>
      <c r="E115" s="189" t="s">
        <v>182</v>
      </c>
      <c r="F115" s="190" t="s">
        <v>183</v>
      </c>
      <c r="G115" s="191" t="s">
        <v>149</v>
      </c>
      <c r="H115" s="192">
        <v>215.36</v>
      </c>
      <c r="I115" s="193"/>
      <c r="J115" s="194">
        <f>ROUND(I115*H115,2)</f>
        <v>0</v>
      </c>
      <c r="K115" s="190" t="s">
        <v>139</v>
      </c>
      <c r="L115" s="39"/>
      <c r="M115" s="195" t="s">
        <v>28</v>
      </c>
      <c r="N115" s="196" t="s">
        <v>47</v>
      </c>
      <c r="O115" s="65"/>
      <c r="P115" s="197">
        <f>O115*H115</f>
        <v>0</v>
      </c>
      <c r="Q115" s="197">
        <v>0</v>
      </c>
      <c r="R115" s="197">
        <f>Q115*H115</f>
        <v>0</v>
      </c>
      <c r="S115" s="197">
        <v>0</v>
      </c>
      <c r="T115" s="19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99" t="s">
        <v>140</v>
      </c>
      <c r="AT115" s="199" t="s">
        <v>135</v>
      </c>
      <c r="AU115" s="199" t="s">
        <v>84</v>
      </c>
      <c r="AY115" s="17" t="s">
        <v>133</v>
      </c>
      <c r="BE115" s="200">
        <f>IF(N115="základní",J115,0)</f>
        <v>0</v>
      </c>
      <c r="BF115" s="200">
        <f>IF(N115="snížená",J115,0)</f>
        <v>0</v>
      </c>
      <c r="BG115" s="200">
        <f>IF(N115="zákl. přenesená",J115,0)</f>
        <v>0</v>
      </c>
      <c r="BH115" s="200">
        <f>IF(N115="sníž. přenesená",J115,0)</f>
        <v>0</v>
      </c>
      <c r="BI115" s="200">
        <f>IF(N115="nulová",J115,0)</f>
        <v>0</v>
      </c>
      <c r="BJ115" s="17" t="s">
        <v>140</v>
      </c>
      <c r="BK115" s="200">
        <f>ROUND(I115*H115,2)</f>
        <v>0</v>
      </c>
      <c r="BL115" s="17" t="s">
        <v>140</v>
      </c>
      <c r="BM115" s="199" t="s">
        <v>184</v>
      </c>
    </row>
    <row r="116" spans="1:65" s="2" customFormat="1" ht="19.2">
      <c r="A116" s="34"/>
      <c r="B116" s="35"/>
      <c r="C116" s="36"/>
      <c r="D116" s="201" t="s">
        <v>142</v>
      </c>
      <c r="E116" s="36"/>
      <c r="F116" s="202" t="s">
        <v>185</v>
      </c>
      <c r="G116" s="36"/>
      <c r="H116" s="36"/>
      <c r="I116" s="109"/>
      <c r="J116" s="36"/>
      <c r="K116" s="36"/>
      <c r="L116" s="39"/>
      <c r="M116" s="203"/>
      <c r="N116" s="204"/>
      <c r="O116" s="65"/>
      <c r="P116" s="65"/>
      <c r="Q116" s="65"/>
      <c r="R116" s="65"/>
      <c r="S116" s="65"/>
      <c r="T116" s="6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142</v>
      </c>
      <c r="AU116" s="17" t="s">
        <v>84</v>
      </c>
    </row>
    <row r="117" spans="1:65" s="13" customFormat="1" ht="10.199999999999999">
      <c r="B117" s="205"/>
      <c r="C117" s="206"/>
      <c r="D117" s="201" t="s">
        <v>144</v>
      </c>
      <c r="E117" s="207" t="s">
        <v>28</v>
      </c>
      <c r="F117" s="208" t="s">
        <v>186</v>
      </c>
      <c r="G117" s="206"/>
      <c r="H117" s="207" t="s">
        <v>28</v>
      </c>
      <c r="I117" s="209"/>
      <c r="J117" s="206"/>
      <c r="K117" s="206"/>
      <c r="L117" s="210"/>
      <c r="M117" s="211"/>
      <c r="N117" s="212"/>
      <c r="O117" s="212"/>
      <c r="P117" s="212"/>
      <c r="Q117" s="212"/>
      <c r="R117" s="212"/>
      <c r="S117" s="212"/>
      <c r="T117" s="213"/>
      <c r="AT117" s="214" t="s">
        <v>144</v>
      </c>
      <c r="AU117" s="214" t="s">
        <v>84</v>
      </c>
      <c r="AV117" s="13" t="s">
        <v>82</v>
      </c>
      <c r="AW117" s="13" t="s">
        <v>35</v>
      </c>
      <c r="AX117" s="13" t="s">
        <v>74</v>
      </c>
      <c r="AY117" s="214" t="s">
        <v>133</v>
      </c>
    </row>
    <row r="118" spans="1:65" s="14" customFormat="1" ht="10.199999999999999">
      <c r="B118" s="215"/>
      <c r="C118" s="216"/>
      <c r="D118" s="201" t="s">
        <v>144</v>
      </c>
      <c r="E118" s="217" t="s">
        <v>28</v>
      </c>
      <c r="F118" s="218" t="s">
        <v>187</v>
      </c>
      <c r="G118" s="216"/>
      <c r="H118" s="219">
        <v>215.36</v>
      </c>
      <c r="I118" s="220"/>
      <c r="J118" s="216"/>
      <c r="K118" s="216"/>
      <c r="L118" s="221"/>
      <c r="M118" s="222"/>
      <c r="N118" s="223"/>
      <c r="O118" s="223"/>
      <c r="P118" s="223"/>
      <c r="Q118" s="223"/>
      <c r="R118" s="223"/>
      <c r="S118" s="223"/>
      <c r="T118" s="224"/>
      <c r="AT118" s="225" t="s">
        <v>144</v>
      </c>
      <c r="AU118" s="225" t="s">
        <v>84</v>
      </c>
      <c r="AV118" s="14" t="s">
        <v>84</v>
      </c>
      <c r="AW118" s="14" t="s">
        <v>35</v>
      </c>
      <c r="AX118" s="14" t="s">
        <v>82</v>
      </c>
      <c r="AY118" s="225" t="s">
        <v>133</v>
      </c>
    </row>
    <row r="119" spans="1:65" s="2" customFormat="1" ht="16.5" customHeight="1">
      <c r="A119" s="34"/>
      <c r="B119" s="35"/>
      <c r="C119" s="188" t="s">
        <v>188</v>
      </c>
      <c r="D119" s="188" t="s">
        <v>135</v>
      </c>
      <c r="E119" s="189" t="s">
        <v>189</v>
      </c>
      <c r="F119" s="190" t="s">
        <v>190</v>
      </c>
      <c r="G119" s="191" t="s">
        <v>149</v>
      </c>
      <c r="H119" s="192">
        <v>215.36</v>
      </c>
      <c r="I119" s="193"/>
      <c r="J119" s="194">
        <f>ROUND(I119*H119,2)</f>
        <v>0</v>
      </c>
      <c r="K119" s="190" t="s">
        <v>139</v>
      </c>
      <c r="L119" s="39"/>
      <c r="M119" s="195" t="s">
        <v>28</v>
      </c>
      <c r="N119" s="196" t="s">
        <v>47</v>
      </c>
      <c r="O119" s="65"/>
      <c r="P119" s="197">
        <f>O119*H119</f>
        <v>0</v>
      </c>
      <c r="Q119" s="197">
        <v>0</v>
      </c>
      <c r="R119" s="197">
        <f>Q119*H119</f>
        <v>0</v>
      </c>
      <c r="S119" s="197">
        <v>0</v>
      </c>
      <c r="T119" s="198">
        <f>S119*H119</f>
        <v>0</v>
      </c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199" t="s">
        <v>140</v>
      </c>
      <c r="AT119" s="199" t="s">
        <v>135</v>
      </c>
      <c r="AU119" s="199" t="s">
        <v>84</v>
      </c>
      <c r="AY119" s="17" t="s">
        <v>133</v>
      </c>
      <c r="BE119" s="200">
        <f>IF(N119="základní",J119,0)</f>
        <v>0</v>
      </c>
      <c r="BF119" s="200">
        <f>IF(N119="snížená",J119,0)</f>
        <v>0</v>
      </c>
      <c r="BG119" s="200">
        <f>IF(N119="zákl. přenesená",J119,0)</f>
        <v>0</v>
      </c>
      <c r="BH119" s="200">
        <f>IF(N119="sníž. přenesená",J119,0)</f>
        <v>0</v>
      </c>
      <c r="BI119" s="200">
        <f>IF(N119="nulová",J119,0)</f>
        <v>0</v>
      </c>
      <c r="BJ119" s="17" t="s">
        <v>140</v>
      </c>
      <c r="BK119" s="200">
        <f>ROUND(I119*H119,2)</f>
        <v>0</v>
      </c>
      <c r="BL119" s="17" t="s">
        <v>140</v>
      </c>
      <c r="BM119" s="199" t="s">
        <v>191</v>
      </c>
    </row>
    <row r="120" spans="1:65" s="2" customFormat="1" ht="19.2">
      <c r="A120" s="34"/>
      <c r="B120" s="35"/>
      <c r="C120" s="36"/>
      <c r="D120" s="201" t="s">
        <v>142</v>
      </c>
      <c r="E120" s="36"/>
      <c r="F120" s="202" t="s">
        <v>192</v>
      </c>
      <c r="G120" s="36"/>
      <c r="H120" s="36"/>
      <c r="I120" s="109"/>
      <c r="J120" s="36"/>
      <c r="K120" s="36"/>
      <c r="L120" s="39"/>
      <c r="M120" s="203"/>
      <c r="N120" s="204"/>
      <c r="O120" s="65"/>
      <c r="P120" s="65"/>
      <c r="Q120" s="65"/>
      <c r="R120" s="65"/>
      <c r="S120" s="65"/>
      <c r="T120" s="66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142</v>
      </c>
      <c r="AU120" s="17" t="s">
        <v>84</v>
      </c>
    </row>
    <row r="121" spans="1:65" s="13" customFormat="1" ht="10.199999999999999">
      <c r="B121" s="205"/>
      <c r="C121" s="206"/>
      <c r="D121" s="201" t="s">
        <v>144</v>
      </c>
      <c r="E121" s="207" t="s">
        <v>28</v>
      </c>
      <c r="F121" s="208" t="s">
        <v>193</v>
      </c>
      <c r="G121" s="206"/>
      <c r="H121" s="207" t="s">
        <v>28</v>
      </c>
      <c r="I121" s="209"/>
      <c r="J121" s="206"/>
      <c r="K121" s="206"/>
      <c r="L121" s="210"/>
      <c r="M121" s="211"/>
      <c r="N121" s="212"/>
      <c r="O121" s="212"/>
      <c r="P121" s="212"/>
      <c r="Q121" s="212"/>
      <c r="R121" s="212"/>
      <c r="S121" s="212"/>
      <c r="T121" s="213"/>
      <c r="AT121" s="214" t="s">
        <v>144</v>
      </c>
      <c r="AU121" s="214" t="s">
        <v>84</v>
      </c>
      <c r="AV121" s="13" t="s">
        <v>82</v>
      </c>
      <c r="AW121" s="13" t="s">
        <v>35</v>
      </c>
      <c r="AX121" s="13" t="s">
        <v>74</v>
      </c>
      <c r="AY121" s="214" t="s">
        <v>133</v>
      </c>
    </row>
    <row r="122" spans="1:65" s="14" customFormat="1" ht="10.199999999999999">
      <c r="B122" s="215"/>
      <c r="C122" s="216"/>
      <c r="D122" s="201" t="s">
        <v>144</v>
      </c>
      <c r="E122" s="217" t="s">
        <v>28</v>
      </c>
      <c r="F122" s="218" t="s">
        <v>194</v>
      </c>
      <c r="G122" s="216"/>
      <c r="H122" s="219">
        <v>215.36</v>
      </c>
      <c r="I122" s="220"/>
      <c r="J122" s="216"/>
      <c r="K122" s="216"/>
      <c r="L122" s="221"/>
      <c r="M122" s="222"/>
      <c r="N122" s="223"/>
      <c r="O122" s="223"/>
      <c r="P122" s="223"/>
      <c r="Q122" s="223"/>
      <c r="R122" s="223"/>
      <c r="S122" s="223"/>
      <c r="T122" s="224"/>
      <c r="AT122" s="225" t="s">
        <v>144</v>
      </c>
      <c r="AU122" s="225" t="s">
        <v>84</v>
      </c>
      <c r="AV122" s="14" t="s">
        <v>84</v>
      </c>
      <c r="AW122" s="14" t="s">
        <v>35</v>
      </c>
      <c r="AX122" s="14" t="s">
        <v>82</v>
      </c>
      <c r="AY122" s="225" t="s">
        <v>133</v>
      </c>
    </row>
    <row r="123" spans="1:65" s="2" customFormat="1" ht="16.5" customHeight="1">
      <c r="A123" s="34"/>
      <c r="B123" s="35"/>
      <c r="C123" s="188" t="s">
        <v>195</v>
      </c>
      <c r="D123" s="188" t="s">
        <v>135</v>
      </c>
      <c r="E123" s="189" t="s">
        <v>196</v>
      </c>
      <c r="F123" s="190" t="s">
        <v>197</v>
      </c>
      <c r="G123" s="191" t="s">
        <v>149</v>
      </c>
      <c r="H123" s="192">
        <v>193.82400000000001</v>
      </c>
      <c r="I123" s="193"/>
      <c r="J123" s="194">
        <f>ROUND(I123*H123,2)</f>
        <v>0</v>
      </c>
      <c r="K123" s="190" t="s">
        <v>139</v>
      </c>
      <c r="L123" s="39"/>
      <c r="M123" s="195" t="s">
        <v>28</v>
      </c>
      <c r="N123" s="196" t="s">
        <v>47</v>
      </c>
      <c r="O123" s="65"/>
      <c r="P123" s="197">
        <f>O123*H123</f>
        <v>0</v>
      </c>
      <c r="Q123" s="197">
        <v>0</v>
      </c>
      <c r="R123" s="197">
        <f>Q123*H123</f>
        <v>0</v>
      </c>
      <c r="S123" s="197">
        <v>0</v>
      </c>
      <c r="T123" s="198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199" t="s">
        <v>140</v>
      </c>
      <c r="AT123" s="199" t="s">
        <v>135</v>
      </c>
      <c r="AU123" s="199" t="s">
        <v>84</v>
      </c>
      <c r="AY123" s="17" t="s">
        <v>133</v>
      </c>
      <c r="BE123" s="200">
        <f>IF(N123="základní",J123,0)</f>
        <v>0</v>
      </c>
      <c r="BF123" s="200">
        <f>IF(N123="snížená",J123,0)</f>
        <v>0</v>
      </c>
      <c r="BG123" s="200">
        <f>IF(N123="zákl. přenesená",J123,0)</f>
        <v>0</v>
      </c>
      <c r="BH123" s="200">
        <f>IF(N123="sníž. přenesená",J123,0)</f>
        <v>0</v>
      </c>
      <c r="BI123" s="200">
        <f>IF(N123="nulová",J123,0)</f>
        <v>0</v>
      </c>
      <c r="BJ123" s="17" t="s">
        <v>140</v>
      </c>
      <c r="BK123" s="200">
        <f>ROUND(I123*H123,2)</f>
        <v>0</v>
      </c>
      <c r="BL123" s="17" t="s">
        <v>140</v>
      </c>
      <c r="BM123" s="199" t="s">
        <v>198</v>
      </c>
    </row>
    <row r="124" spans="1:65" s="2" customFormat="1" ht="10.199999999999999">
      <c r="A124" s="34"/>
      <c r="B124" s="35"/>
      <c r="C124" s="36"/>
      <c r="D124" s="201" t="s">
        <v>142</v>
      </c>
      <c r="E124" s="36"/>
      <c r="F124" s="202" t="s">
        <v>199</v>
      </c>
      <c r="G124" s="36"/>
      <c r="H124" s="36"/>
      <c r="I124" s="109"/>
      <c r="J124" s="36"/>
      <c r="K124" s="36"/>
      <c r="L124" s="39"/>
      <c r="M124" s="203"/>
      <c r="N124" s="204"/>
      <c r="O124" s="65"/>
      <c r="P124" s="65"/>
      <c r="Q124" s="65"/>
      <c r="R124" s="65"/>
      <c r="S124" s="65"/>
      <c r="T124" s="66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142</v>
      </c>
      <c r="AU124" s="17" t="s">
        <v>84</v>
      </c>
    </row>
    <row r="125" spans="1:65" s="13" customFormat="1" ht="10.199999999999999">
      <c r="B125" s="205"/>
      <c r="C125" s="206"/>
      <c r="D125" s="201" t="s">
        <v>144</v>
      </c>
      <c r="E125" s="207" t="s">
        <v>28</v>
      </c>
      <c r="F125" s="208" t="s">
        <v>200</v>
      </c>
      <c r="G125" s="206"/>
      <c r="H125" s="207" t="s">
        <v>28</v>
      </c>
      <c r="I125" s="209"/>
      <c r="J125" s="206"/>
      <c r="K125" s="206"/>
      <c r="L125" s="210"/>
      <c r="M125" s="211"/>
      <c r="N125" s="212"/>
      <c r="O125" s="212"/>
      <c r="P125" s="212"/>
      <c r="Q125" s="212"/>
      <c r="R125" s="212"/>
      <c r="S125" s="212"/>
      <c r="T125" s="213"/>
      <c r="AT125" s="214" t="s">
        <v>144</v>
      </c>
      <c r="AU125" s="214" t="s">
        <v>84</v>
      </c>
      <c r="AV125" s="13" t="s">
        <v>82</v>
      </c>
      <c r="AW125" s="13" t="s">
        <v>35</v>
      </c>
      <c r="AX125" s="13" t="s">
        <v>74</v>
      </c>
      <c r="AY125" s="214" t="s">
        <v>133</v>
      </c>
    </row>
    <row r="126" spans="1:65" s="14" customFormat="1" ht="10.199999999999999">
      <c r="B126" s="215"/>
      <c r="C126" s="216"/>
      <c r="D126" s="201" t="s">
        <v>144</v>
      </c>
      <c r="E126" s="217" t="s">
        <v>28</v>
      </c>
      <c r="F126" s="218" t="s">
        <v>201</v>
      </c>
      <c r="G126" s="216"/>
      <c r="H126" s="219">
        <v>193.82400000000001</v>
      </c>
      <c r="I126" s="220"/>
      <c r="J126" s="216"/>
      <c r="K126" s="216"/>
      <c r="L126" s="221"/>
      <c r="M126" s="222"/>
      <c r="N126" s="223"/>
      <c r="O126" s="223"/>
      <c r="P126" s="223"/>
      <c r="Q126" s="223"/>
      <c r="R126" s="223"/>
      <c r="S126" s="223"/>
      <c r="T126" s="224"/>
      <c r="AT126" s="225" t="s">
        <v>144</v>
      </c>
      <c r="AU126" s="225" t="s">
        <v>84</v>
      </c>
      <c r="AV126" s="14" t="s">
        <v>84</v>
      </c>
      <c r="AW126" s="14" t="s">
        <v>35</v>
      </c>
      <c r="AX126" s="14" t="s">
        <v>82</v>
      </c>
      <c r="AY126" s="225" t="s">
        <v>133</v>
      </c>
    </row>
    <row r="127" spans="1:65" s="2" customFormat="1" ht="16.5" customHeight="1">
      <c r="A127" s="34"/>
      <c r="B127" s="35"/>
      <c r="C127" s="188" t="s">
        <v>202</v>
      </c>
      <c r="D127" s="188" t="s">
        <v>135</v>
      </c>
      <c r="E127" s="189" t="s">
        <v>203</v>
      </c>
      <c r="F127" s="190" t="s">
        <v>204</v>
      </c>
      <c r="G127" s="191" t="s">
        <v>149</v>
      </c>
      <c r="H127" s="192">
        <v>215.36</v>
      </c>
      <c r="I127" s="193"/>
      <c r="J127" s="194">
        <f>ROUND(I127*H127,2)</f>
        <v>0</v>
      </c>
      <c r="K127" s="190" t="s">
        <v>139</v>
      </c>
      <c r="L127" s="39"/>
      <c r="M127" s="195" t="s">
        <v>28</v>
      </c>
      <c r="N127" s="196" t="s">
        <v>47</v>
      </c>
      <c r="O127" s="65"/>
      <c r="P127" s="197">
        <f>O127*H127</f>
        <v>0</v>
      </c>
      <c r="Q127" s="197">
        <v>0</v>
      </c>
      <c r="R127" s="197">
        <f>Q127*H127</f>
        <v>0</v>
      </c>
      <c r="S127" s="197">
        <v>0</v>
      </c>
      <c r="T127" s="198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199" t="s">
        <v>140</v>
      </c>
      <c r="AT127" s="199" t="s">
        <v>135</v>
      </c>
      <c r="AU127" s="199" t="s">
        <v>84</v>
      </c>
      <c r="AY127" s="17" t="s">
        <v>133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7" t="s">
        <v>140</v>
      </c>
      <c r="BK127" s="200">
        <f>ROUND(I127*H127,2)</f>
        <v>0</v>
      </c>
      <c r="BL127" s="17" t="s">
        <v>140</v>
      </c>
      <c r="BM127" s="199" t="s">
        <v>205</v>
      </c>
    </row>
    <row r="128" spans="1:65" s="2" customFormat="1" ht="10.199999999999999">
      <c r="A128" s="34"/>
      <c r="B128" s="35"/>
      <c r="C128" s="36"/>
      <c r="D128" s="201" t="s">
        <v>142</v>
      </c>
      <c r="E128" s="36"/>
      <c r="F128" s="202" t="s">
        <v>206</v>
      </c>
      <c r="G128" s="36"/>
      <c r="H128" s="36"/>
      <c r="I128" s="109"/>
      <c r="J128" s="36"/>
      <c r="K128" s="36"/>
      <c r="L128" s="39"/>
      <c r="M128" s="203"/>
      <c r="N128" s="204"/>
      <c r="O128" s="65"/>
      <c r="P128" s="65"/>
      <c r="Q128" s="65"/>
      <c r="R128" s="65"/>
      <c r="S128" s="65"/>
      <c r="T128" s="66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142</v>
      </c>
      <c r="AU128" s="17" t="s">
        <v>84</v>
      </c>
    </row>
    <row r="129" spans="1:65" s="13" customFormat="1" ht="10.199999999999999">
      <c r="B129" s="205"/>
      <c r="C129" s="206"/>
      <c r="D129" s="201" t="s">
        <v>144</v>
      </c>
      <c r="E129" s="207" t="s">
        <v>28</v>
      </c>
      <c r="F129" s="208" t="s">
        <v>207</v>
      </c>
      <c r="G129" s="206"/>
      <c r="H129" s="207" t="s">
        <v>28</v>
      </c>
      <c r="I129" s="209"/>
      <c r="J129" s="206"/>
      <c r="K129" s="206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144</v>
      </c>
      <c r="AU129" s="214" t="s">
        <v>84</v>
      </c>
      <c r="AV129" s="13" t="s">
        <v>82</v>
      </c>
      <c r="AW129" s="13" t="s">
        <v>35</v>
      </c>
      <c r="AX129" s="13" t="s">
        <v>74</v>
      </c>
      <c r="AY129" s="214" t="s">
        <v>133</v>
      </c>
    </row>
    <row r="130" spans="1:65" s="13" customFormat="1" ht="10.199999999999999">
      <c r="B130" s="205"/>
      <c r="C130" s="206"/>
      <c r="D130" s="201" t="s">
        <v>144</v>
      </c>
      <c r="E130" s="207" t="s">
        <v>28</v>
      </c>
      <c r="F130" s="208" t="s">
        <v>208</v>
      </c>
      <c r="G130" s="206"/>
      <c r="H130" s="207" t="s">
        <v>28</v>
      </c>
      <c r="I130" s="209"/>
      <c r="J130" s="206"/>
      <c r="K130" s="206"/>
      <c r="L130" s="210"/>
      <c r="M130" s="211"/>
      <c r="N130" s="212"/>
      <c r="O130" s="212"/>
      <c r="P130" s="212"/>
      <c r="Q130" s="212"/>
      <c r="R130" s="212"/>
      <c r="S130" s="212"/>
      <c r="T130" s="213"/>
      <c r="AT130" s="214" t="s">
        <v>144</v>
      </c>
      <c r="AU130" s="214" t="s">
        <v>84</v>
      </c>
      <c r="AV130" s="13" t="s">
        <v>82</v>
      </c>
      <c r="AW130" s="13" t="s">
        <v>35</v>
      </c>
      <c r="AX130" s="13" t="s">
        <v>74</v>
      </c>
      <c r="AY130" s="214" t="s">
        <v>133</v>
      </c>
    </row>
    <row r="131" spans="1:65" s="14" customFormat="1" ht="10.199999999999999">
      <c r="B131" s="215"/>
      <c r="C131" s="216"/>
      <c r="D131" s="201" t="s">
        <v>144</v>
      </c>
      <c r="E131" s="217" t="s">
        <v>28</v>
      </c>
      <c r="F131" s="218" t="s">
        <v>209</v>
      </c>
      <c r="G131" s="216"/>
      <c r="H131" s="219">
        <v>144.29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AT131" s="225" t="s">
        <v>144</v>
      </c>
      <c r="AU131" s="225" t="s">
        <v>84</v>
      </c>
      <c r="AV131" s="14" t="s">
        <v>84</v>
      </c>
      <c r="AW131" s="14" t="s">
        <v>35</v>
      </c>
      <c r="AX131" s="14" t="s">
        <v>74</v>
      </c>
      <c r="AY131" s="225" t="s">
        <v>133</v>
      </c>
    </row>
    <row r="132" spans="1:65" s="13" customFormat="1" ht="10.199999999999999">
      <c r="B132" s="205"/>
      <c r="C132" s="206"/>
      <c r="D132" s="201" t="s">
        <v>144</v>
      </c>
      <c r="E132" s="207" t="s">
        <v>28</v>
      </c>
      <c r="F132" s="208" t="s">
        <v>208</v>
      </c>
      <c r="G132" s="206"/>
      <c r="H132" s="207" t="s">
        <v>28</v>
      </c>
      <c r="I132" s="209"/>
      <c r="J132" s="206"/>
      <c r="K132" s="206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144</v>
      </c>
      <c r="AU132" s="214" t="s">
        <v>84</v>
      </c>
      <c r="AV132" s="13" t="s">
        <v>82</v>
      </c>
      <c r="AW132" s="13" t="s">
        <v>35</v>
      </c>
      <c r="AX132" s="13" t="s">
        <v>74</v>
      </c>
      <c r="AY132" s="214" t="s">
        <v>133</v>
      </c>
    </row>
    <row r="133" spans="1:65" s="14" customFormat="1" ht="10.199999999999999">
      <c r="B133" s="215"/>
      <c r="C133" s="216"/>
      <c r="D133" s="201" t="s">
        <v>144</v>
      </c>
      <c r="E133" s="217" t="s">
        <v>28</v>
      </c>
      <c r="F133" s="218" t="s">
        <v>177</v>
      </c>
      <c r="G133" s="216"/>
      <c r="H133" s="219">
        <v>71.069999999999993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144</v>
      </c>
      <c r="AU133" s="225" t="s">
        <v>84</v>
      </c>
      <c r="AV133" s="14" t="s">
        <v>84</v>
      </c>
      <c r="AW133" s="14" t="s">
        <v>35</v>
      </c>
      <c r="AX133" s="14" t="s">
        <v>74</v>
      </c>
      <c r="AY133" s="225" t="s">
        <v>133</v>
      </c>
    </row>
    <row r="134" spans="1:65" s="15" customFormat="1" ht="10.199999999999999">
      <c r="B134" s="226"/>
      <c r="C134" s="227"/>
      <c r="D134" s="201" t="s">
        <v>144</v>
      </c>
      <c r="E134" s="228" t="s">
        <v>28</v>
      </c>
      <c r="F134" s="229" t="s">
        <v>180</v>
      </c>
      <c r="G134" s="227"/>
      <c r="H134" s="230">
        <v>215.36</v>
      </c>
      <c r="I134" s="231"/>
      <c r="J134" s="227"/>
      <c r="K134" s="227"/>
      <c r="L134" s="232"/>
      <c r="M134" s="233"/>
      <c r="N134" s="234"/>
      <c r="O134" s="234"/>
      <c r="P134" s="234"/>
      <c r="Q134" s="234"/>
      <c r="R134" s="234"/>
      <c r="S134" s="234"/>
      <c r="T134" s="235"/>
      <c r="AT134" s="236" t="s">
        <v>144</v>
      </c>
      <c r="AU134" s="236" t="s">
        <v>84</v>
      </c>
      <c r="AV134" s="15" t="s">
        <v>140</v>
      </c>
      <c r="AW134" s="15" t="s">
        <v>35</v>
      </c>
      <c r="AX134" s="15" t="s">
        <v>82</v>
      </c>
      <c r="AY134" s="236" t="s">
        <v>133</v>
      </c>
    </row>
    <row r="135" spans="1:65" s="2" customFormat="1" ht="16.5" customHeight="1">
      <c r="A135" s="34"/>
      <c r="B135" s="35"/>
      <c r="C135" s="188" t="s">
        <v>210</v>
      </c>
      <c r="D135" s="188" t="s">
        <v>135</v>
      </c>
      <c r="E135" s="189" t="s">
        <v>211</v>
      </c>
      <c r="F135" s="190" t="s">
        <v>212</v>
      </c>
      <c r="G135" s="191" t="s">
        <v>213</v>
      </c>
      <c r="H135" s="192">
        <v>700</v>
      </c>
      <c r="I135" s="193"/>
      <c r="J135" s="194">
        <f>ROUND(I135*H135,2)</f>
        <v>0</v>
      </c>
      <c r="K135" s="190" t="s">
        <v>139</v>
      </c>
      <c r="L135" s="39"/>
      <c r="M135" s="195" t="s">
        <v>28</v>
      </c>
      <c r="N135" s="196" t="s">
        <v>47</v>
      </c>
      <c r="O135" s="65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140</v>
      </c>
      <c r="AT135" s="199" t="s">
        <v>135</v>
      </c>
      <c r="AU135" s="199" t="s">
        <v>84</v>
      </c>
      <c r="AY135" s="17" t="s">
        <v>133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7" t="s">
        <v>140</v>
      </c>
      <c r="BK135" s="200">
        <f>ROUND(I135*H135,2)</f>
        <v>0</v>
      </c>
      <c r="BL135" s="17" t="s">
        <v>140</v>
      </c>
      <c r="BM135" s="199" t="s">
        <v>214</v>
      </c>
    </row>
    <row r="136" spans="1:65" s="2" customFormat="1" ht="19.2">
      <c r="A136" s="34"/>
      <c r="B136" s="35"/>
      <c r="C136" s="36"/>
      <c r="D136" s="201" t="s">
        <v>142</v>
      </c>
      <c r="E136" s="36"/>
      <c r="F136" s="202" t="s">
        <v>215</v>
      </c>
      <c r="G136" s="36"/>
      <c r="H136" s="36"/>
      <c r="I136" s="109"/>
      <c r="J136" s="36"/>
      <c r="K136" s="36"/>
      <c r="L136" s="39"/>
      <c r="M136" s="203"/>
      <c r="N136" s="204"/>
      <c r="O136" s="65"/>
      <c r="P136" s="65"/>
      <c r="Q136" s="65"/>
      <c r="R136" s="65"/>
      <c r="S136" s="65"/>
      <c r="T136" s="66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142</v>
      </c>
      <c r="AU136" s="17" t="s">
        <v>84</v>
      </c>
    </row>
    <row r="137" spans="1:65" s="13" customFormat="1" ht="10.199999999999999">
      <c r="B137" s="205"/>
      <c r="C137" s="206"/>
      <c r="D137" s="201" t="s">
        <v>144</v>
      </c>
      <c r="E137" s="207" t="s">
        <v>28</v>
      </c>
      <c r="F137" s="208" t="s">
        <v>216</v>
      </c>
      <c r="G137" s="206"/>
      <c r="H137" s="207" t="s">
        <v>28</v>
      </c>
      <c r="I137" s="209"/>
      <c r="J137" s="206"/>
      <c r="K137" s="206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144</v>
      </c>
      <c r="AU137" s="214" t="s">
        <v>84</v>
      </c>
      <c r="AV137" s="13" t="s">
        <v>82</v>
      </c>
      <c r="AW137" s="13" t="s">
        <v>35</v>
      </c>
      <c r="AX137" s="13" t="s">
        <v>74</v>
      </c>
      <c r="AY137" s="214" t="s">
        <v>133</v>
      </c>
    </row>
    <row r="138" spans="1:65" s="14" customFormat="1" ht="10.199999999999999">
      <c r="B138" s="215"/>
      <c r="C138" s="216"/>
      <c r="D138" s="201" t="s">
        <v>144</v>
      </c>
      <c r="E138" s="217" t="s">
        <v>28</v>
      </c>
      <c r="F138" s="218" t="s">
        <v>217</v>
      </c>
      <c r="G138" s="216"/>
      <c r="H138" s="219">
        <v>700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AT138" s="225" t="s">
        <v>144</v>
      </c>
      <c r="AU138" s="225" t="s">
        <v>84</v>
      </c>
      <c r="AV138" s="14" t="s">
        <v>84</v>
      </c>
      <c r="AW138" s="14" t="s">
        <v>35</v>
      </c>
      <c r="AX138" s="14" t="s">
        <v>82</v>
      </c>
      <c r="AY138" s="225" t="s">
        <v>133</v>
      </c>
    </row>
    <row r="139" spans="1:65" s="2" customFormat="1" ht="16.5" customHeight="1">
      <c r="A139" s="34"/>
      <c r="B139" s="35"/>
      <c r="C139" s="188" t="s">
        <v>218</v>
      </c>
      <c r="D139" s="188" t="s">
        <v>135</v>
      </c>
      <c r="E139" s="189" t="s">
        <v>219</v>
      </c>
      <c r="F139" s="190" t="s">
        <v>220</v>
      </c>
      <c r="G139" s="191" t="s">
        <v>138</v>
      </c>
      <c r="H139" s="192">
        <v>7.0000000000000007E-2</v>
      </c>
      <c r="I139" s="193"/>
      <c r="J139" s="194">
        <f>ROUND(I139*H139,2)</f>
        <v>0</v>
      </c>
      <c r="K139" s="190" t="s">
        <v>139</v>
      </c>
      <c r="L139" s="39"/>
      <c r="M139" s="195" t="s">
        <v>28</v>
      </c>
      <c r="N139" s="196" t="s">
        <v>47</v>
      </c>
      <c r="O139" s="65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99" t="s">
        <v>140</v>
      </c>
      <c r="AT139" s="199" t="s">
        <v>135</v>
      </c>
      <c r="AU139" s="199" t="s">
        <v>84</v>
      </c>
      <c r="AY139" s="17" t="s">
        <v>133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7" t="s">
        <v>140</v>
      </c>
      <c r="BK139" s="200">
        <f>ROUND(I139*H139,2)</f>
        <v>0</v>
      </c>
      <c r="BL139" s="17" t="s">
        <v>140</v>
      </c>
      <c r="BM139" s="199" t="s">
        <v>221</v>
      </c>
    </row>
    <row r="140" spans="1:65" s="2" customFormat="1" ht="10.199999999999999">
      <c r="A140" s="34"/>
      <c r="B140" s="35"/>
      <c r="C140" s="36"/>
      <c r="D140" s="201" t="s">
        <v>142</v>
      </c>
      <c r="E140" s="36"/>
      <c r="F140" s="202" t="s">
        <v>222</v>
      </c>
      <c r="G140" s="36"/>
      <c r="H140" s="36"/>
      <c r="I140" s="109"/>
      <c r="J140" s="36"/>
      <c r="K140" s="36"/>
      <c r="L140" s="39"/>
      <c r="M140" s="203"/>
      <c r="N140" s="204"/>
      <c r="O140" s="65"/>
      <c r="P140" s="65"/>
      <c r="Q140" s="65"/>
      <c r="R140" s="65"/>
      <c r="S140" s="65"/>
      <c r="T140" s="66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142</v>
      </c>
      <c r="AU140" s="17" t="s">
        <v>84</v>
      </c>
    </row>
    <row r="141" spans="1:65" s="13" customFormat="1" ht="10.199999999999999">
      <c r="B141" s="205"/>
      <c r="C141" s="206"/>
      <c r="D141" s="201" t="s">
        <v>144</v>
      </c>
      <c r="E141" s="207" t="s">
        <v>28</v>
      </c>
      <c r="F141" s="208" t="s">
        <v>223</v>
      </c>
      <c r="G141" s="206"/>
      <c r="H141" s="207" t="s">
        <v>28</v>
      </c>
      <c r="I141" s="209"/>
      <c r="J141" s="206"/>
      <c r="K141" s="206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144</v>
      </c>
      <c r="AU141" s="214" t="s">
        <v>84</v>
      </c>
      <c r="AV141" s="13" t="s">
        <v>82</v>
      </c>
      <c r="AW141" s="13" t="s">
        <v>35</v>
      </c>
      <c r="AX141" s="13" t="s">
        <v>74</v>
      </c>
      <c r="AY141" s="214" t="s">
        <v>133</v>
      </c>
    </row>
    <row r="142" spans="1:65" s="14" customFormat="1" ht="10.199999999999999">
      <c r="B142" s="215"/>
      <c r="C142" s="216"/>
      <c r="D142" s="201" t="s">
        <v>144</v>
      </c>
      <c r="E142" s="217" t="s">
        <v>28</v>
      </c>
      <c r="F142" s="218" t="s">
        <v>146</v>
      </c>
      <c r="G142" s="216"/>
      <c r="H142" s="219">
        <v>7.0000000000000007E-2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144</v>
      </c>
      <c r="AU142" s="225" t="s">
        <v>84</v>
      </c>
      <c r="AV142" s="14" t="s">
        <v>84</v>
      </c>
      <c r="AW142" s="14" t="s">
        <v>35</v>
      </c>
      <c r="AX142" s="14" t="s">
        <v>82</v>
      </c>
      <c r="AY142" s="225" t="s">
        <v>133</v>
      </c>
    </row>
    <row r="143" spans="1:65" s="2" customFormat="1" ht="16.5" customHeight="1">
      <c r="A143" s="34"/>
      <c r="B143" s="35"/>
      <c r="C143" s="188" t="s">
        <v>224</v>
      </c>
      <c r="D143" s="188" t="s">
        <v>135</v>
      </c>
      <c r="E143" s="189" t="s">
        <v>225</v>
      </c>
      <c r="F143" s="190" t="s">
        <v>226</v>
      </c>
      <c r="G143" s="191" t="s">
        <v>227</v>
      </c>
      <c r="H143" s="192">
        <v>387.64800000000002</v>
      </c>
      <c r="I143" s="193"/>
      <c r="J143" s="194">
        <f>ROUND(I143*H143,2)</f>
        <v>0</v>
      </c>
      <c r="K143" s="190" t="s">
        <v>28</v>
      </c>
      <c r="L143" s="39"/>
      <c r="M143" s="195" t="s">
        <v>28</v>
      </c>
      <c r="N143" s="196" t="s">
        <v>47</v>
      </c>
      <c r="O143" s="65"/>
      <c r="P143" s="197">
        <f>O143*H143</f>
        <v>0</v>
      </c>
      <c r="Q143" s="197">
        <v>0</v>
      </c>
      <c r="R143" s="197">
        <f>Q143*H143</f>
        <v>0</v>
      </c>
      <c r="S143" s="197">
        <v>0</v>
      </c>
      <c r="T143" s="19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99" t="s">
        <v>140</v>
      </c>
      <c r="AT143" s="199" t="s">
        <v>135</v>
      </c>
      <c r="AU143" s="199" t="s">
        <v>84</v>
      </c>
      <c r="AY143" s="17" t="s">
        <v>133</v>
      </c>
      <c r="BE143" s="200">
        <f>IF(N143="základní",J143,0)</f>
        <v>0</v>
      </c>
      <c r="BF143" s="200">
        <f>IF(N143="snížená",J143,0)</f>
        <v>0</v>
      </c>
      <c r="BG143" s="200">
        <f>IF(N143="zákl. přenesená",J143,0)</f>
        <v>0</v>
      </c>
      <c r="BH143" s="200">
        <f>IF(N143="sníž. přenesená",J143,0)</f>
        <v>0</v>
      </c>
      <c r="BI143" s="200">
        <f>IF(N143="nulová",J143,0)</f>
        <v>0</v>
      </c>
      <c r="BJ143" s="17" t="s">
        <v>140</v>
      </c>
      <c r="BK143" s="200">
        <f>ROUND(I143*H143,2)</f>
        <v>0</v>
      </c>
      <c r="BL143" s="17" t="s">
        <v>140</v>
      </c>
      <c r="BM143" s="199" t="s">
        <v>228</v>
      </c>
    </row>
    <row r="144" spans="1:65" s="2" customFormat="1" ht="10.199999999999999">
      <c r="A144" s="34"/>
      <c r="B144" s="35"/>
      <c r="C144" s="36"/>
      <c r="D144" s="201" t="s">
        <v>142</v>
      </c>
      <c r="E144" s="36"/>
      <c r="F144" s="202" t="s">
        <v>229</v>
      </c>
      <c r="G144" s="36"/>
      <c r="H144" s="36"/>
      <c r="I144" s="109"/>
      <c r="J144" s="36"/>
      <c r="K144" s="36"/>
      <c r="L144" s="39"/>
      <c r="M144" s="203"/>
      <c r="N144" s="204"/>
      <c r="O144" s="65"/>
      <c r="P144" s="65"/>
      <c r="Q144" s="65"/>
      <c r="R144" s="65"/>
      <c r="S144" s="65"/>
      <c r="T144" s="6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142</v>
      </c>
      <c r="AU144" s="17" t="s">
        <v>84</v>
      </c>
    </row>
    <row r="145" spans="1:65" s="13" customFormat="1" ht="10.199999999999999">
      <c r="B145" s="205"/>
      <c r="C145" s="206"/>
      <c r="D145" s="201" t="s">
        <v>144</v>
      </c>
      <c r="E145" s="207" t="s">
        <v>28</v>
      </c>
      <c r="F145" s="208" t="s">
        <v>230</v>
      </c>
      <c r="G145" s="206"/>
      <c r="H145" s="207" t="s">
        <v>28</v>
      </c>
      <c r="I145" s="209"/>
      <c r="J145" s="206"/>
      <c r="K145" s="206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144</v>
      </c>
      <c r="AU145" s="214" t="s">
        <v>84</v>
      </c>
      <c r="AV145" s="13" t="s">
        <v>82</v>
      </c>
      <c r="AW145" s="13" t="s">
        <v>35</v>
      </c>
      <c r="AX145" s="13" t="s">
        <v>74</v>
      </c>
      <c r="AY145" s="214" t="s">
        <v>133</v>
      </c>
    </row>
    <row r="146" spans="1:65" s="13" customFormat="1" ht="10.199999999999999">
      <c r="B146" s="205"/>
      <c r="C146" s="206"/>
      <c r="D146" s="201" t="s">
        <v>144</v>
      </c>
      <c r="E146" s="207" t="s">
        <v>28</v>
      </c>
      <c r="F146" s="208" t="s">
        <v>208</v>
      </c>
      <c r="G146" s="206"/>
      <c r="H146" s="207" t="s">
        <v>28</v>
      </c>
      <c r="I146" s="209"/>
      <c r="J146" s="206"/>
      <c r="K146" s="206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144</v>
      </c>
      <c r="AU146" s="214" t="s">
        <v>84</v>
      </c>
      <c r="AV146" s="13" t="s">
        <v>82</v>
      </c>
      <c r="AW146" s="13" t="s">
        <v>35</v>
      </c>
      <c r="AX146" s="13" t="s">
        <v>74</v>
      </c>
      <c r="AY146" s="214" t="s">
        <v>133</v>
      </c>
    </row>
    <row r="147" spans="1:65" s="14" customFormat="1" ht="10.199999999999999">
      <c r="B147" s="215"/>
      <c r="C147" s="216"/>
      <c r="D147" s="201" t="s">
        <v>144</v>
      </c>
      <c r="E147" s="217" t="s">
        <v>28</v>
      </c>
      <c r="F147" s="218" t="s">
        <v>231</v>
      </c>
      <c r="G147" s="216"/>
      <c r="H147" s="219">
        <v>259.72199999999998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144</v>
      </c>
      <c r="AU147" s="225" t="s">
        <v>84</v>
      </c>
      <c r="AV147" s="14" t="s">
        <v>84</v>
      </c>
      <c r="AW147" s="14" t="s">
        <v>35</v>
      </c>
      <c r="AX147" s="14" t="s">
        <v>74</v>
      </c>
      <c r="AY147" s="225" t="s">
        <v>133</v>
      </c>
    </row>
    <row r="148" spans="1:65" s="13" customFormat="1" ht="10.199999999999999">
      <c r="B148" s="205"/>
      <c r="C148" s="206"/>
      <c r="D148" s="201" t="s">
        <v>144</v>
      </c>
      <c r="E148" s="207" t="s">
        <v>28</v>
      </c>
      <c r="F148" s="208" t="s">
        <v>232</v>
      </c>
      <c r="G148" s="206"/>
      <c r="H148" s="207" t="s">
        <v>28</v>
      </c>
      <c r="I148" s="209"/>
      <c r="J148" s="206"/>
      <c r="K148" s="206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144</v>
      </c>
      <c r="AU148" s="214" t="s">
        <v>84</v>
      </c>
      <c r="AV148" s="13" t="s">
        <v>82</v>
      </c>
      <c r="AW148" s="13" t="s">
        <v>35</v>
      </c>
      <c r="AX148" s="13" t="s">
        <v>74</v>
      </c>
      <c r="AY148" s="214" t="s">
        <v>133</v>
      </c>
    </row>
    <row r="149" spans="1:65" s="14" customFormat="1" ht="10.199999999999999">
      <c r="B149" s="215"/>
      <c r="C149" s="216"/>
      <c r="D149" s="201" t="s">
        <v>144</v>
      </c>
      <c r="E149" s="217" t="s">
        <v>28</v>
      </c>
      <c r="F149" s="218" t="s">
        <v>233</v>
      </c>
      <c r="G149" s="216"/>
      <c r="H149" s="219">
        <v>127.926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144</v>
      </c>
      <c r="AU149" s="225" t="s">
        <v>84</v>
      </c>
      <c r="AV149" s="14" t="s">
        <v>84</v>
      </c>
      <c r="AW149" s="14" t="s">
        <v>35</v>
      </c>
      <c r="AX149" s="14" t="s">
        <v>74</v>
      </c>
      <c r="AY149" s="225" t="s">
        <v>133</v>
      </c>
    </row>
    <row r="150" spans="1:65" s="15" customFormat="1" ht="10.199999999999999">
      <c r="B150" s="226"/>
      <c r="C150" s="227"/>
      <c r="D150" s="201" t="s">
        <v>144</v>
      </c>
      <c r="E150" s="228" t="s">
        <v>28</v>
      </c>
      <c r="F150" s="229" t="s">
        <v>180</v>
      </c>
      <c r="G150" s="227"/>
      <c r="H150" s="230">
        <v>387.64799999999997</v>
      </c>
      <c r="I150" s="231"/>
      <c r="J150" s="227"/>
      <c r="K150" s="227"/>
      <c r="L150" s="232"/>
      <c r="M150" s="233"/>
      <c r="N150" s="234"/>
      <c r="O150" s="234"/>
      <c r="P150" s="234"/>
      <c r="Q150" s="234"/>
      <c r="R150" s="234"/>
      <c r="S150" s="234"/>
      <c r="T150" s="235"/>
      <c r="AT150" s="236" t="s">
        <v>144</v>
      </c>
      <c r="AU150" s="236" t="s">
        <v>84</v>
      </c>
      <c r="AV150" s="15" t="s">
        <v>140</v>
      </c>
      <c r="AW150" s="15" t="s">
        <v>35</v>
      </c>
      <c r="AX150" s="15" t="s">
        <v>82</v>
      </c>
      <c r="AY150" s="236" t="s">
        <v>133</v>
      </c>
    </row>
    <row r="151" spans="1:65" s="2" customFormat="1" ht="16.5" customHeight="1">
      <c r="A151" s="34"/>
      <c r="B151" s="35"/>
      <c r="C151" s="188" t="s">
        <v>234</v>
      </c>
      <c r="D151" s="188" t="s">
        <v>135</v>
      </c>
      <c r="E151" s="189" t="s">
        <v>235</v>
      </c>
      <c r="F151" s="190" t="s">
        <v>236</v>
      </c>
      <c r="G151" s="191" t="s">
        <v>227</v>
      </c>
      <c r="H151" s="192">
        <v>0.48899999999999999</v>
      </c>
      <c r="I151" s="193"/>
      <c r="J151" s="194">
        <f>ROUND(I151*H151,2)</f>
        <v>0</v>
      </c>
      <c r="K151" s="190" t="s">
        <v>28</v>
      </c>
      <c r="L151" s="39"/>
      <c r="M151" s="195" t="s">
        <v>28</v>
      </c>
      <c r="N151" s="196" t="s">
        <v>47</v>
      </c>
      <c r="O151" s="65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99" t="s">
        <v>140</v>
      </c>
      <c r="AT151" s="199" t="s">
        <v>135</v>
      </c>
      <c r="AU151" s="199" t="s">
        <v>84</v>
      </c>
      <c r="AY151" s="17" t="s">
        <v>133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7" t="s">
        <v>140</v>
      </c>
      <c r="BK151" s="200">
        <f>ROUND(I151*H151,2)</f>
        <v>0</v>
      </c>
      <c r="BL151" s="17" t="s">
        <v>140</v>
      </c>
      <c r="BM151" s="199" t="s">
        <v>237</v>
      </c>
    </row>
    <row r="152" spans="1:65" s="2" customFormat="1" ht="10.199999999999999">
      <c r="A152" s="34"/>
      <c r="B152" s="35"/>
      <c r="C152" s="36"/>
      <c r="D152" s="201" t="s">
        <v>142</v>
      </c>
      <c r="E152" s="36"/>
      <c r="F152" s="202" t="s">
        <v>238</v>
      </c>
      <c r="G152" s="36"/>
      <c r="H152" s="36"/>
      <c r="I152" s="109"/>
      <c r="J152" s="36"/>
      <c r="K152" s="36"/>
      <c r="L152" s="39"/>
      <c r="M152" s="203"/>
      <c r="N152" s="204"/>
      <c r="O152" s="65"/>
      <c r="P152" s="65"/>
      <c r="Q152" s="65"/>
      <c r="R152" s="65"/>
      <c r="S152" s="65"/>
      <c r="T152" s="66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142</v>
      </c>
      <c r="AU152" s="17" t="s">
        <v>84</v>
      </c>
    </row>
    <row r="153" spans="1:65" s="13" customFormat="1" ht="10.199999999999999">
      <c r="B153" s="205"/>
      <c r="C153" s="206"/>
      <c r="D153" s="201" t="s">
        <v>144</v>
      </c>
      <c r="E153" s="207" t="s">
        <v>28</v>
      </c>
      <c r="F153" s="208" t="s">
        <v>239</v>
      </c>
      <c r="G153" s="206"/>
      <c r="H153" s="207" t="s">
        <v>28</v>
      </c>
      <c r="I153" s="209"/>
      <c r="J153" s="206"/>
      <c r="K153" s="206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144</v>
      </c>
      <c r="AU153" s="214" t="s">
        <v>84</v>
      </c>
      <c r="AV153" s="13" t="s">
        <v>82</v>
      </c>
      <c r="AW153" s="13" t="s">
        <v>35</v>
      </c>
      <c r="AX153" s="13" t="s">
        <v>74</v>
      </c>
      <c r="AY153" s="214" t="s">
        <v>133</v>
      </c>
    </row>
    <row r="154" spans="1:65" s="14" customFormat="1" ht="10.199999999999999">
      <c r="B154" s="215"/>
      <c r="C154" s="216"/>
      <c r="D154" s="201" t="s">
        <v>144</v>
      </c>
      <c r="E154" s="217" t="s">
        <v>28</v>
      </c>
      <c r="F154" s="218" t="s">
        <v>240</v>
      </c>
      <c r="G154" s="216"/>
      <c r="H154" s="219">
        <v>0.48899999999999999</v>
      </c>
      <c r="I154" s="220"/>
      <c r="J154" s="216"/>
      <c r="K154" s="216"/>
      <c r="L154" s="221"/>
      <c r="M154" s="222"/>
      <c r="N154" s="223"/>
      <c r="O154" s="223"/>
      <c r="P154" s="223"/>
      <c r="Q154" s="223"/>
      <c r="R154" s="223"/>
      <c r="S154" s="223"/>
      <c r="T154" s="224"/>
      <c r="AT154" s="225" t="s">
        <v>144</v>
      </c>
      <c r="AU154" s="225" t="s">
        <v>84</v>
      </c>
      <c r="AV154" s="14" t="s">
        <v>84</v>
      </c>
      <c r="AW154" s="14" t="s">
        <v>35</v>
      </c>
      <c r="AX154" s="14" t="s">
        <v>82</v>
      </c>
      <c r="AY154" s="225" t="s">
        <v>133</v>
      </c>
    </row>
    <row r="155" spans="1:65" s="12" customFormat="1" ht="20.85" customHeight="1">
      <c r="B155" s="172"/>
      <c r="C155" s="173"/>
      <c r="D155" s="174" t="s">
        <v>73</v>
      </c>
      <c r="E155" s="186" t="s">
        <v>241</v>
      </c>
      <c r="F155" s="186" t="s">
        <v>242</v>
      </c>
      <c r="G155" s="173"/>
      <c r="H155" s="173"/>
      <c r="I155" s="176"/>
      <c r="J155" s="187">
        <f>BK155</f>
        <v>0</v>
      </c>
      <c r="K155" s="173"/>
      <c r="L155" s="178"/>
      <c r="M155" s="179"/>
      <c r="N155" s="180"/>
      <c r="O155" s="180"/>
      <c r="P155" s="181">
        <f>SUM(P156:P164)</f>
        <v>0</v>
      </c>
      <c r="Q155" s="180"/>
      <c r="R155" s="181">
        <f>SUM(R156:R164)</f>
        <v>1.0800000000000001E-2</v>
      </c>
      <c r="S155" s="180"/>
      <c r="T155" s="182">
        <f>SUM(T156:T164)</f>
        <v>0</v>
      </c>
      <c r="AR155" s="183" t="s">
        <v>82</v>
      </c>
      <c r="AT155" s="184" t="s">
        <v>73</v>
      </c>
      <c r="AU155" s="184" t="s">
        <v>84</v>
      </c>
      <c r="AY155" s="183" t="s">
        <v>133</v>
      </c>
      <c r="BK155" s="185">
        <f>SUM(BK156:BK164)</f>
        <v>0</v>
      </c>
    </row>
    <row r="156" spans="1:65" s="2" customFormat="1" ht="16.5" customHeight="1">
      <c r="A156" s="34"/>
      <c r="B156" s="35"/>
      <c r="C156" s="188" t="s">
        <v>8</v>
      </c>
      <c r="D156" s="188" t="s">
        <v>135</v>
      </c>
      <c r="E156" s="189" t="s">
        <v>243</v>
      </c>
      <c r="F156" s="190" t="s">
        <v>244</v>
      </c>
      <c r="G156" s="191" t="s">
        <v>213</v>
      </c>
      <c r="H156" s="192">
        <v>540</v>
      </c>
      <c r="I156" s="193"/>
      <c r="J156" s="194">
        <f>ROUND(I156*H156,2)</f>
        <v>0</v>
      </c>
      <c r="K156" s="190" t="s">
        <v>139</v>
      </c>
      <c r="L156" s="39"/>
      <c r="M156" s="195" t="s">
        <v>28</v>
      </c>
      <c r="N156" s="196" t="s">
        <v>47</v>
      </c>
      <c r="O156" s="65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99" t="s">
        <v>140</v>
      </c>
      <c r="AT156" s="199" t="s">
        <v>135</v>
      </c>
      <c r="AU156" s="199" t="s">
        <v>153</v>
      </c>
      <c r="AY156" s="17" t="s">
        <v>133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7" t="s">
        <v>140</v>
      </c>
      <c r="BK156" s="200">
        <f>ROUND(I156*H156,2)</f>
        <v>0</v>
      </c>
      <c r="BL156" s="17" t="s">
        <v>140</v>
      </c>
      <c r="BM156" s="199" t="s">
        <v>245</v>
      </c>
    </row>
    <row r="157" spans="1:65" s="2" customFormat="1" ht="19.2">
      <c r="A157" s="34"/>
      <c r="B157" s="35"/>
      <c r="C157" s="36"/>
      <c r="D157" s="201" t="s">
        <v>142</v>
      </c>
      <c r="E157" s="36"/>
      <c r="F157" s="202" t="s">
        <v>246</v>
      </c>
      <c r="G157" s="36"/>
      <c r="H157" s="36"/>
      <c r="I157" s="109"/>
      <c r="J157" s="36"/>
      <c r="K157" s="36"/>
      <c r="L157" s="39"/>
      <c r="M157" s="203"/>
      <c r="N157" s="204"/>
      <c r="O157" s="65"/>
      <c r="P157" s="65"/>
      <c r="Q157" s="65"/>
      <c r="R157" s="65"/>
      <c r="S157" s="65"/>
      <c r="T157" s="66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142</v>
      </c>
      <c r="AU157" s="17" t="s">
        <v>153</v>
      </c>
    </row>
    <row r="158" spans="1:65" s="13" customFormat="1" ht="10.199999999999999">
      <c r="B158" s="205"/>
      <c r="C158" s="206"/>
      <c r="D158" s="201" t="s">
        <v>144</v>
      </c>
      <c r="E158" s="207" t="s">
        <v>28</v>
      </c>
      <c r="F158" s="208" t="s">
        <v>247</v>
      </c>
      <c r="G158" s="206"/>
      <c r="H158" s="207" t="s">
        <v>28</v>
      </c>
      <c r="I158" s="209"/>
      <c r="J158" s="206"/>
      <c r="K158" s="206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144</v>
      </c>
      <c r="AU158" s="214" t="s">
        <v>153</v>
      </c>
      <c r="AV158" s="13" t="s">
        <v>82</v>
      </c>
      <c r="AW158" s="13" t="s">
        <v>35</v>
      </c>
      <c r="AX158" s="13" t="s">
        <v>74</v>
      </c>
      <c r="AY158" s="214" t="s">
        <v>133</v>
      </c>
    </row>
    <row r="159" spans="1:65" s="14" customFormat="1" ht="10.199999999999999">
      <c r="B159" s="215"/>
      <c r="C159" s="216"/>
      <c r="D159" s="201" t="s">
        <v>144</v>
      </c>
      <c r="E159" s="217" t="s">
        <v>28</v>
      </c>
      <c r="F159" s="218" t="s">
        <v>248</v>
      </c>
      <c r="G159" s="216"/>
      <c r="H159" s="219">
        <v>540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144</v>
      </c>
      <c r="AU159" s="225" t="s">
        <v>153</v>
      </c>
      <c r="AV159" s="14" t="s">
        <v>84</v>
      </c>
      <c r="AW159" s="14" t="s">
        <v>35</v>
      </c>
      <c r="AX159" s="14" t="s">
        <v>82</v>
      </c>
      <c r="AY159" s="225" t="s">
        <v>133</v>
      </c>
    </row>
    <row r="160" spans="1:65" s="2" customFormat="1" ht="16.5" customHeight="1">
      <c r="A160" s="34"/>
      <c r="B160" s="35"/>
      <c r="C160" s="237" t="s">
        <v>249</v>
      </c>
      <c r="D160" s="237" t="s">
        <v>250</v>
      </c>
      <c r="E160" s="238" t="s">
        <v>251</v>
      </c>
      <c r="F160" s="239" t="s">
        <v>252</v>
      </c>
      <c r="G160" s="240" t="s">
        <v>253</v>
      </c>
      <c r="H160" s="241">
        <v>10.8</v>
      </c>
      <c r="I160" s="242"/>
      <c r="J160" s="243">
        <f>ROUND(I160*H160,2)</f>
        <v>0</v>
      </c>
      <c r="K160" s="239" t="s">
        <v>139</v>
      </c>
      <c r="L160" s="244"/>
      <c r="M160" s="245" t="s">
        <v>28</v>
      </c>
      <c r="N160" s="246" t="s">
        <v>47</v>
      </c>
      <c r="O160" s="65"/>
      <c r="P160" s="197">
        <f>O160*H160</f>
        <v>0</v>
      </c>
      <c r="Q160" s="197">
        <v>1E-3</v>
      </c>
      <c r="R160" s="197">
        <f>Q160*H160</f>
        <v>1.0800000000000001E-2</v>
      </c>
      <c r="S160" s="197">
        <v>0</v>
      </c>
      <c r="T160" s="19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9" t="s">
        <v>188</v>
      </c>
      <c r="AT160" s="199" t="s">
        <v>250</v>
      </c>
      <c r="AU160" s="199" t="s">
        <v>153</v>
      </c>
      <c r="AY160" s="17" t="s">
        <v>133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7" t="s">
        <v>140</v>
      </c>
      <c r="BK160" s="200">
        <f>ROUND(I160*H160,2)</f>
        <v>0</v>
      </c>
      <c r="BL160" s="17" t="s">
        <v>140</v>
      </c>
      <c r="BM160" s="199" t="s">
        <v>254</v>
      </c>
    </row>
    <row r="161" spans="1:65" s="2" customFormat="1" ht="10.199999999999999">
      <c r="A161" s="34"/>
      <c r="B161" s="35"/>
      <c r="C161" s="36"/>
      <c r="D161" s="201" t="s">
        <v>142</v>
      </c>
      <c r="E161" s="36"/>
      <c r="F161" s="202" t="s">
        <v>252</v>
      </c>
      <c r="G161" s="36"/>
      <c r="H161" s="36"/>
      <c r="I161" s="109"/>
      <c r="J161" s="36"/>
      <c r="K161" s="36"/>
      <c r="L161" s="39"/>
      <c r="M161" s="203"/>
      <c r="N161" s="204"/>
      <c r="O161" s="65"/>
      <c r="P161" s="65"/>
      <c r="Q161" s="65"/>
      <c r="R161" s="65"/>
      <c r="S161" s="65"/>
      <c r="T161" s="6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142</v>
      </c>
      <c r="AU161" s="17" t="s">
        <v>153</v>
      </c>
    </row>
    <row r="162" spans="1:65" s="13" customFormat="1" ht="10.199999999999999">
      <c r="B162" s="205"/>
      <c r="C162" s="206"/>
      <c r="D162" s="201" t="s">
        <v>144</v>
      </c>
      <c r="E162" s="207" t="s">
        <v>28</v>
      </c>
      <c r="F162" s="208" t="s">
        <v>255</v>
      </c>
      <c r="G162" s="206"/>
      <c r="H162" s="207" t="s">
        <v>28</v>
      </c>
      <c r="I162" s="209"/>
      <c r="J162" s="206"/>
      <c r="K162" s="206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144</v>
      </c>
      <c r="AU162" s="214" t="s">
        <v>153</v>
      </c>
      <c r="AV162" s="13" t="s">
        <v>82</v>
      </c>
      <c r="AW162" s="13" t="s">
        <v>35</v>
      </c>
      <c r="AX162" s="13" t="s">
        <v>74</v>
      </c>
      <c r="AY162" s="214" t="s">
        <v>133</v>
      </c>
    </row>
    <row r="163" spans="1:65" s="14" customFormat="1" ht="10.199999999999999">
      <c r="B163" s="215"/>
      <c r="C163" s="216"/>
      <c r="D163" s="201" t="s">
        <v>144</v>
      </c>
      <c r="E163" s="217" t="s">
        <v>28</v>
      </c>
      <c r="F163" s="218" t="s">
        <v>248</v>
      </c>
      <c r="G163" s="216"/>
      <c r="H163" s="219">
        <v>540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144</v>
      </c>
      <c r="AU163" s="225" t="s">
        <v>153</v>
      </c>
      <c r="AV163" s="14" t="s">
        <v>84</v>
      </c>
      <c r="AW163" s="14" t="s">
        <v>35</v>
      </c>
      <c r="AX163" s="14" t="s">
        <v>82</v>
      </c>
      <c r="AY163" s="225" t="s">
        <v>133</v>
      </c>
    </row>
    <row r="164" spans="1:65" s="14" customFormat="1" ht="10.199999999999999">
      <c r="B164" s="215"/>
      <c r="C164" s="216"/>
      <c r="D164" s="201" t="s">
        <v>144</v>
      </c>
      <c r="E164" s="216"/>
      <c r="F164" s="218" t="s">
        <v>256</v>
      </c>
      <c r="G164" s="216"/>
      <c r="H164" s="219">
        <v>10.8</v>
      </c>
      <c r="I164" s="220"/>
      <c r="J164" s="216"/>
      <c r="K164" s="216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144</v>
      </c>
      <c r="AU164" s="225" t="s">
        <v>153</v>
      </c>
      <c r="AV164" s="14" t="s">
        <v>84</v>
      </c>
      <c r="AW164" s="14" t="s">
        <v>4</v>
      </c>
      <c r="AX164" s="14" t="s">
        <v>82</v>
      </c>
      <c r="AY164" s="225" t="s">
        <v>133</v>
      </c>
    </row>
    <row r="165" spans="1:65" s="12" customFormat="1" ht="22.8" customHeight="1">
      <c r="B165" s="172"/>
      <c r="C165" s="173"/>
      <c r="D165" s="174" t="s">
        <v>73</v>
      </c>
      <c r="E165" s="186" t="s">
        <v>166</v>
      </c>
      <c r="F165" s="186" t="s">
        <v>257</v>
      </c>
      <c r="G165" s="173"/>
      <c r="H165" s="173"/>
      <c r="I165" s="176"/>
      <c r="J165" s="187">
        <f>BK165</f>
        <v>0</v>
      </c>
      <c r="K165" s="173"/>
      <c r="L165" s="178"/>
      <c r="M165" s="179"/>
      <c r="N165" s="180"/>
      <c r="O165" s="180"/>
      <c r="P165" s="181">
        <f>SUM(P166:P169)</f>
        <v>0</v>
      </c>
      <c r="Q165" s="180"/>
      <c r="R165" s="181">
        <f>SUM(R166:R169)</f>
        <v>0</v>
      </c>
      <c r="S165" s="180"/>
      <c r="T165" s="182">
        <f>SUM(T166:T169)</f>
        <v>0</v>
      </c>
      <c r="AR165" s="183" t="s">
        <v>82</v>
      </c>
      <c r="AT165" s="184" t="s">
        <v>73</v>
      </c>
      <c r="AU165" s="184" t="s">
        <v>82</v>
      </c>
      <c r="AY165" s="183" t="s">
        <v>133</v>
      </c>
      <c r="BK165" s="185">
        <f>SUM(BK166:BK169)</f>
        <v>0</v>
      </c>
    </row>
    <row r="166" spans="1:65" s="2" customFormat="1" ht="16.5" customHeight="1">
      <c r="A166" s="34"/>
      <c r="B166" s="35"/>
      <c r="C166" s="188" t="s">
        <v>258</v>
      </c>
      <c r="D166" s="188" t="s">
        <v>135</v>
      </c>
      <c r="E166" s="189" t="s">
        <v>259</v>
      </c>
      <c r="F166" s="190" t="s">
        <v>260</v>
      </c>
      <c r="G166" s="191" t="s">
        <v>213</v>
      </c>
      <c r="H166" s="192">
        <v>540</v>
      </c>
      <c r="I166" s="193"/>
      <c r="J166" s="194">
        <f>ROUND(I166*H166,2)</f>
        <v>0</v>
      </c>
      <c r="K166" s="190" t="s">
        <v>28</v>
      </c>
      <c r="L166" s="39"/>
      <c r="M166" s="195" t="s">
        <v>28</v>
      </c>
      <c r="N166" s="196" t="s">
        <v>47</v>
      </c>
      <c r="O166" s="65"/>
      <c r="P166" s="197">
        <f>O166*H166</f>
        <v>0</v>
      </c>
      <c r="Q166" s="197">
        <v>0</v>
      </c>
      <c r="R166" s="197">
        <f>Q166*H166</f>
        <v>0</v>
      </c>
      <c r="S166" s="197">
        <v>0</v>
      </c>
      <c r="T166" s="198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199" t="s">
        <v>140</v>
      </c>
      <c r="AT166" s="199" t="s">
        <v>135</v>
      </c>
      <c r="AU166" s="199" t="s">
        <v>84</v>
      </c>
      <c r="AY166" s="17" t="s">
        <v>133</v>
      </c>
      <c r="BE166" s="200">
        <f>IF(N166="základní",J166,0)</f>
        <v>0</v>
      </c>
      <c r="BF166" s="200">
        <f>IF(N166="snížená",J166,0)</f>
        <v>0</v>
      </c>
      <c r="BG166" s="200">
        <f>IF(N166="zákl. přenesená",J166,0)</f>
        <v>0</v>
      </c>
      <c r="BH166" s="200">
        <f>IF(N166="sníž. přenesená",J166,0)</f>
        <v>0</v>
      </c>
      <c r="BI166" s="200">
        <f>IF(N166="nulová",J166,0)</f>
        <v>0</v>
      </c>
      <c r="BJ166" s="17" t="s">
        <v>140</v>
      </c>
      <c r="BK166" s="200">
        <f>ROUND(I166*H166,2)</f>
        <v>0</v>
      </c>
      <c r="BL166" s="17" t="s">
        <v>140</v>
      </c>
      <c r="BM166" s="199" t="s">
        <v>261</v>
      </c>
    </row>
    <row r="167" spans="1:65" s="2" customFormat="1" ht="10.199999999999999">
      <c r="A167" s="34"/>
      <c r="B167" s="35"/>
      <c r="C167" s="36"/>
      <c r="D167" s="201" t="s">
        <v>142</v>
      </c>
      <c r="E167" s="36"/>
      <c r="F167" s="202" t="s">
        <v>260</v>
      </c>
      <c r="G167" s="36"/>
      <c r="H167" s="36"/>
      <c r="I167" s="109"/>
      <c r="J167" s="36"/>
      <c r="K167" s="36"/>
      <c r="L167" s="39"/>
      <c r="M167" s="203"/>
      <c r="N167" s="204"/>
      <c r="O167" s="65"/>
      <c r="P167" s="65"/>
      <c r="Q167" s="65"/>
      <c r="R167" s="65"/>
      <c r="S167" s="65"/>
      <c r="T167" s="66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142</v>
      </c>
      <c r="AU167" s="17" t="s">
        <v>84</v>
      </c>
    </row>
    <row r="168" spans="1:65" s="13" customFormat="1" ht="20.399999999999999">
      <c r="B168" s="205"/>
      <c r="C168" s="206"/>
      <c r="D168" s="201" t="s">
        <v>144</v>
      </c>
      <c r="E168" s="207" t="s">
        <v>28</v>
      </c>
      <c r="F168" s="208" t="s">
        <v>262</v>
      </c>
      <c r="G168" s="206"/>
      <c r="H168" s="207" t="s">
        <v>28</v>
      </c>
      <c r="I168" s="209"/>
      <c r="J168" s="206"/>
      <c r="K168" s="206"/>
      <c r="L168" s="210"/>
      <c r="M168" s="211"/>
      <c r="N168" s="212"/>
      <c r="O168" s="212"/>
      <c r="P168" s="212"/>
      <c r="Q168" s="212"/>
      <c r="R168" s="212"/>
      <c r="S168" s="212"/>
      <c r="T168" s="213"/>
      <c r="AT168" s="214" t="s">
        <v>144</v>
      </c>
      <c r="AU168" s="214" t="s">
        <v>84</v>
      </c>
      <c r="AV168" s="13" t="s">
        <v>82</v>
      </c>
      <c r="AW168" s="13" t="s">
        <v>35</v>
      </c>
      <c r="AX168" s="13" t="s">
        <v>74</v>
      </c>
      <c r="AY168" s="214" t="s">
        <v>133</v>
      </c>
    </row>
    <row r="169" spans="1:65" s="14" customFormat="1" ht="10.199999999999999">
      <c r="B169" s="215"/>
      <c r="C169" s="216"/>
      <c r="D169" s="201" t="s">
        <v>144</v>
      </c>
      <c r="E169" s="217" t="s">
        <v>28</v>
      </c>
      <c r="F169" s="218" t="s">
        <v>263</v>
      </c>
      <c r="G169" s="216"/>
      <c r="H169" s="219">
        <v>540</v>
      </c>
      <c r="I169" s="220"/>
      <c r="J169" s="216"/>
      <c r="K169" s="216"/>
      <c r="L169" s="221"/>
      <c r="M169" s="222"/>
      <c r="N169" s="223"/>
      <c r="O169" s="223"/>
      <c r="P169" s="223"/>
      <c r="Q169" s="223"/>
      <c r="R169" s="223"/>
      <c r="S169" s="223"/>
      <c r="T169" s="224"/>
      <c r="AT169" s="225" t="s">
        <v>144</v>
      </c>
      <c r="AU169" s="225" t="s">
        <v>84</v>
      </c>
      <c r="AV169" s="14" t="s">
        <v>84</v>
      </c>
      <c r="AW169" s="14" t="s">
        <v>35</v>
      </c>
      <c r="AX169" s="14" t="s">
        <v>82</v>
      </c>
      <c r="AY169" s="225" t="s">
        <v>133</v>
      </c>
    </row>
    <row r="170" spans="1:65" s="12" customFormat="1" ht="22.8" customHeight="1">
      <c r="B170" s="172"/>
      <c r="C170" s="173"/>
      <c r="D170" s="174" t="s">
        <v>73</v>
      </c>
      <c r="E170" s="186" t="s">
        <v>195</v>
      </c>
      <c r="F170" s="186" t="s">
        <v>264</v>
      </c>
      <c r="G170" s="173"/>
      <c r="H170" s="173"/>
      <c r="I170" s="176"/>
      <c r="J170" s="187">
        <f>BK170</f>
        <v>0</v>
      </c>
      <c r="K170" s="173"/>
      <c r="L170" s="178"/>
      <c r="M170" s="179"/>
      <c r="N170" s="180"/>
      <c r="O170" s="180"/>
      <c r="P170" s="181">
        <f>SUM(P171:P174)</f>
        <v>0</v>
      </c>
      <c r="Q170" s="180"/>
      <c r="R170" s="181">
        <f>SUM(R171:R174)</f>
        <v>0</v>
      </c>
      <c r="S170" s="180"/>
      <c r="T170" s="182">
        <f>SUM(T171:T174)</f>
        <v>48</v>
      </c>
      <c r="AR170" s="183" t="s">
        <v>82</v>
      </c>
      <c r="AT170" s="184" t="s">
        <v>73</v>
      </c>
      <c r="AU170" s="184" t="s">
        <v>82</v>
      </c>
      <c r="AY170" s="183" t="s">
        <v>133</v>
      </c>
      <c r="BK170" s="185">
        <f>SUM(BK171:BK174)</f>
        <v>0</v>
      </c>
    </row>
    <row r="171" spans="1:65" s="2" customFormat="1" ht="16.5" customHeight="1">
      <c r="A171" s="34"/>
      <c r="B171" s="35"/>
      <c r="C171" s="188" t="s">
        <v>241</v>
      </c>
      <c r="D171" s="188" t="s">
        <v>135</v>
      </c>
      <c r="E171" s="189" t="s">
        <v>265</v>
      </c>
      <c r="F171" s="190" t="s">
        <v>266</v>
      </c>
      <c r="G171" s="191" t="s">
        <v>213</v>
      </c>
      <c r="H171" s="192">
        <v>2400</v>
      </c>
      <c r="I171" s="193"/>
      <c r="J171" s="194">
        <f>ROUND(I171*H171,2)</f>
        <v>0</v>
      </c>
      <c r="K171" s="190" t="s">
        <v>139</v>
      </c>
      <c r="L171" s="39"/>
      <c r="M171" s="195" t="s">
        <v>28</v>
      </c>
      <c r="N171" s="196" t="s">
        <v>47</v>
      </c>
      <c r="O171" s="65"/>
      <c r="P171" s="197">
        <f>O171*H171</f>
        <v>0</v>
      </c>
      <c r="Q171" s="197">
        <v>0</v>
      </c>
      <c r="R171" s="197">
        <f>Q171*H171</f>
        <v>0</v>
      </c>
      <c r="S171" s="197">
        <v>0.02</v>
      </c>
      <c r="T171" s="198">
        <f>S171*H171</f>
        <v>48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99" t="s">
        <v>140</v>
      </c>
      <c r="AT171" s="199" t="s">
        <v>135</v>
      </c>
      <c r="AU171" s="199" t="s">
        <v>84</v>
      </c>
      <c r="AY171" s="17" t="s">
        <v>133</v>
      </c>
      <c r="BE171" s="200">
        <f>IF(N171="základní",J171,0)</f>
        <v>0</v>
      </c>
      <c r="BF171" s="200">
        <f>IF(N171="snížená",J171,0)</f>
        <v>0</v>
      </c>
      <c r="BG171" s="200">
        <f>IF(N171="zákl. přenesená",J171,0)</f>
        <v>0</v>
      </c>
      <c r="BH171" s="200">
        <f>IF(N171="sníž. přenesená",J171,0)</f>
        <v>0</v>
      </c>
      <c r="BI171" s="200">
        <f>IF(N171="nulová",J171,0)</f>
        <v>0</v>
      </c>
      <c r="BJ171" s="17" t="s">
        <v>140</v>
      </c>
      <c r="BK171" s="200">
        <f>ROUND(I171*H171,2)</f>
        <v>0</v>
      </c>
      <c r="BL171" s="17" t="s">
        <v>140</v>
      </c>
      <c r="BM171" s="199" t="s">
        <v>267</v>
      </c>
    </row>
    <row r="172" spans="1:65" s="2" customFormat="1" ht="19.2">
      <c r="A172" s="34"/>
      <c r="B172" s="35"/>
      <c r="C172" s="36"/>
      <c r="D172" s="201" t="s">
        <v>142</v>
      </c>
      <c r="E172" s="36"/>
      <c r="F172" s="202" t="s">
        <v>268</v>
      </c>
      <c r="G172" s="36"/>
      <c r="H172" s="36"/>
      <c r="I172" s="109"/>
      <c r="J172" s="36"/>
      <c r="K172" s="36"/>
      <c r="L172" s="39"/>
      <c r="M172" s="203"/>
      <c r="N172" s="204"/>
      <c r="O172" s="65"/>
      <c r="P172" s="65"/>
      <c r="Q172" s="65"/>
      <c r="R172" s="65"/>
      <c r="S172" s="65"/>
      <c r="T172" s="66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142</v>
      </c>
      <c r="AU172" s="17" t="s">
        <v>84</v>
      </c>
    </row>
    <row r="173" spans="1:65" s="13" customFormat="1" ht="10.199999999999999">
      <c r="B173" s="205"/>
      <c r="C173" s="206"/>
      <c r="D173" s="201" t="s">
        <v>144</v>
      </c>
      <c r="E173" s="207" t="s">
        <v>28</v>
      </c>
      <c r="F173" s="208" t="s">
        <v>269</v>
      </c>
      <c r="G173" s="206"/>
      <c r="H173" s="207" t="s">
        <v>28</v>
      </c>
      <c r="I173" s="209"/>
      <c r="J173" s="206"/>
      <c r="K173" s="206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144</v>
      </c>
      <c r="AU173" s="214" t="s">
        <v>84</v>
      </c>
      <c r="AV173" s="13" t="s">
        <v>82</v>
      </c>
      <c r="AW173" s="13" t="s">
        <v>35</v>
      </c>
      <c r="AX173" s="13" t="s">
        <v>74</v>
      </c>
      <c r="AY173" s="214" t="s">
        <v>133</v>
      </c>
    </row>
    <row r="174" spans="1:65" s="14" customFormat="1" ht="10.199999999999999">
      <c r="B174" s="215"/>
      <c r="C174" s="216"/>
      <c r="D174" s="201" t="s">
        <v>144</v>
      </c>
      <c r="E174" s="217" t="s">
        <v>28</v>
      </c>
      <c r="F174" s="218" t="s">
        <v>270</v>
      </c>
      <c r="G174" s="216"/>
      <c r="H174" s="219">
        <v>2400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144</v>
      </c>
      <c r="AU174" s="225" t="s">
        <v>84</v>
      </c>
      <c r="AV174" s="14" t="s">
        <v>84</v>
      </c>
      <c r="AW174" s="14" t="s">
        <v>35</v>
      </c>
      <c r="AX174" s="14" t="s">
        <v>82</v>
      </c>
      <c r="AY174" s="225" t="s">
        <v>133</v>
      </c>
    </row>
    <row r="175" spans="1:65" s="12" customFormat="1" ht="22.8" customHeight="1">
      <c r="B175" s="172"/>
      <c r="C175" s="173"/>
      <c r="D175" s="174" t="s">
        <v>73</v>
      </c>
      <c r="E175" s="186" t="s">
        <v>271</v>
      </c>
      <c r="F175" s="186" t="s">
        <v>272</v>
      </c>
      <c r="G175" s="173"/>
      <c r="H175" s="173"/>
      <c r="I175" s="176"/>
      <c r="J175" s="187">
        <f>BK175</f>
        <v>0</v>
      </c>
      <c r="K175" s="173"/>
      <c r="L175" s="178"/>
      <c r="M175" s="179"/>
      <c r="N175" s="180"/>
      <c r="O175" s="180"/>
      <c r="P175" s="181">
        <f>SUM(P176:P179)</f>
        <v>0</v>
      </c>
      <c r="Q175" s="180"/>
      <c r="R175" s="181">
        <f>SUM(R176:R179)</f>
        <v>0</v>
      </c>
      <c r="S175" s="180"/>
      <c r="T175" s="182">
        <f>SUM(T176:T179)</f>
        <v>0</v>
      </c>
      <c r="AR175" s="183" t="s">
        <v>82</v>
      </c>
      <c r="AT175" s="184" t="s">
        <v>73</v>
      </c>
      <c r="AU175" s="184" t="s">
        <v>82</v>
      </c>
      <c r="AY175" s="183" t="s">
        <v>133</v>
      </c>
      <c r="BK175" s="185">
        <f>SUM(BK176:BK179)</f>
        <v>0</v>
      </c>
    </row>
    <row r="176" spans="1:65" s="2" customFormat="1" ht="16.5" customHeight="1">
      <c r="A176" s="34"/>
      <c r="B176" s="35"/>
      <c r="C176" s="188" t="s">
        <v>273</v>
      </c>
      <c r="D176" s="188" t="s">
        <v>135</v>
      </c>
      <c r="E176" s="189" t="s">
        <v>274</v>
      </c>
      <c r="F176" s="190" t="s">
        <v>275</v>
      </c>
      <c r="G176" s="191" t="s">
        <v>227</v>
      </c>
      <c r="H176" s="192">
        <v>0.22</v>
      </c>
      <c r="I176" s="193"/>
      <c r="J176" s="194">
        <f>ROUND(I176*H176,2)</f>
        <v>0</v>
      </c>
      <c r="K176" s="190" t="s">
        <v>28</v>
      </c>
      <c r="L176" s="39"/>
      <c r="M176" s="195" t="s">
        <v>28</v>
      </c>
      <c r="N176" s="196" t="s">
        <v>47</v>
      </c>
      <c r="O176" s="65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99" t="s">
        <v>140</v>
      </c>
      <c r="AT176" s="199" t="s">
        <v>135</v>
      </c>
      <c r="AU176" s="199" t="s">
        <v>84</v>
      </c>
      <c r="AY176" s="17" t="s">
        <v>133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7" t="s">
        <v>140</v>
      </c>
      <c r="BK176" s="200">
        <f>ROUND(I176*H176,2)</f>
        <v>0</v>
      </c>
      <c r="BL176" s="17" t="s">
        <v>140</v>
      </c>
      <c r="BM176" s="199" t="s">
        <v>276</v>
      </c>
    </row>
    <row r="177" spans="1:65" s="2" customFormat="1" ht="10.199999999999999">
      <c r="A177" s="34"/>
      <c r="B177" s="35"/>
      <c r="C177" s="36"/>
      <c r="D177" s="201" t="s">
        <v>142</v>
      </c>
      <c r="E177" s="36"/>
      <c r="F177" s="202" t="s">
        <v>277</v>
      </c>
      <c r="G177" s="36"/>
      <c r="H177" s="36"/>
      <c r="I177" s="109"/>
      <c r="J177" s="36"/>
      <c r="K177" s="36"/>
      <c r="L177" s="39"/>
      <c r="M177" s="203"/>
      <c r="N177" s="204"/>
      <c r="O177" s="65"/>
      <c r="P177" s="65"/>
      <c r="Q177" s="65"/>
      <c r="R177" s="65"/>
      <c r="S177" s="65"/>
      <c r="T177" s="66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142</v>
      </c>
      <c r="AU177" s="17" t="s">
        <v>84</v>
      </c>
    </row>
    <row r="178" spans="1:65" s="13" customFormat="1" ht="10.199999999999999">
      <c r="B178" s="205"/>
      <c r="C178" s="206"/>
      <c r="D178" s="201" t="s">
        <v>144</v>
      </c>
      <c r="E178" s="207" t="s">
        <v>28</v>
      </c>
      <c r="F178" s="208" t="s">
        <v>278</v>
      </c>
      <c r="G178" s="206"/>
      <c r="H178" s="207" t="s">
        <v>28</v>
      </c>
      <c r="I178" s="209"/>
      <c r="J178" s="206"/>
      <c r="K178" s="206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144</v>
      </c>
      <c r="AU178" s="214" t="s">
        <v>84</v>
      </c>
      <c r="AV178" s="13" t="s">
        <v>82</v>
      </c>
      <c r="AW178" s="13" t="s">
        <v>35</v>
      </c>
      <c r="AX178" s="13" t="s">
        <v>74</v>
      </c>
      <c r="AY178" s="214" t="s">
        <v>133</v>
      </c>
    </row>
    <row r="179" spans="1:65" s="14" customFormat="1" ht="10.199999999999999">
      <c r="B179" s="215"/>
      <c r="C179" s="216"/>
      <c r="D179" s="201" t="s">
        <v>144</v>
      </c>
      <c r="E179" s="217" t="s">
        <v>28</v>
      </c>
      <c r="F179" s="218" t="s">
        <v>279</v>
      </c>
      <c r="G179" s="216"/>
      <c r="H179" s="219">
        <v>0.22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AT179" s="225" t="s">
        <v>144</v>
      </c>
      <c r="AU179" s="225" t="s">
        <v>84</v>
      </c>
      <c r="AV179" s="14" t="s">
        <v>84</v>
      </c>
      <c r="AW179" s="14" t="s">
        <v>35</v>
      </c>
      <c r="AX179" s="14" t="s">
        <v>82</v>
      </c>
      <c r="AY179" s="225" t="s">
        <v>133</v>
      </c>
    </row>
    <row r="180" spans="1:65" s="12" customFormat="1" ht="22.8" customHeight="1">
      <c r="B180" s="172"/>
      <c r="C180" s="173"/>
      <c r="D180" s="174" t="s">
        <v>73</v>
      </c>
      <c r="E180" s="186" t="s">
        <v>280</v>
      </c>
      <c r="F180" s="186" t="s">
        <v>281</v>
      </c>
      <c r="G180" s="173"/>
      <c r="H180" s="173"/>
      <c r="I180" s="176"/>
      <c r="J180" s="187">
        <f>BK180</f>
        <v>0</v>
      </c>
      <c r="K180" s="173"/>
      <c r="L180" s="178"/>
      <c r="M180" s="179"/>
      <c r="N180" s="180"/>
      <c r="O180" s="180"/>
      <c r="P180" s="181">
        <f>SUM(P181:P182)</f>
        <v>0</v>
      </c>
      <c r="Q180" s="180"/>
      <c r="R180" s="181">
        <f>SUM(R181:R182)</f>
        <v>0</v>
      </c>
      <c r="S180" s="180"/>
      <c r="T180" s="182">
        <f>SUM(T181:T182)</f>
        <v>0</v>
      </c>
      <c r="AR180" s="183" t="s">
        <v>82</v>
      </c>
      <c r="AT180" s="184" t="s">
        <v>73</v>
      </c>
      <c r="AU180" s="184" t="s">
        <v>82</v>
      </c>
      <c r="AY180" s="183" t="s">
        <v>133</v>
      </c>
      <c r="BK180" s="185">
        <f>SUM(BK181:BK182)</f>
        <v>0</v>
      </c>
    </row>
    <row r="181" spans="1:65" s="2" customFormat="1" ht="16.5" customHeight="1">
      <c r="A181" s="34"/>
      <c r="B181" s="35"/>
      <c r="C181" s="188" t="s">
        <v>282</v>
      </c>
      <c r="D181" s="188" t="s">
        <v>135</v>
      </c>
      <c r="E181" s="189" t="s">
        <v>283</v>
      </c>
      <c r="F181" s="190" t="s">
        <v>284</v>
      </c>
      <c r="G181" s="191" t="s">
        <v>227</v>
      </c>
      <c r="H181" s="192">
        <v>1.0999999999999999E-2</v>
      </c>
      <c r="I181" s="193"/>
      <c r="J181" s="194">
        <f>ROUND(I181*H181,2)</f>
        <v>0</v>
      </c>
      <c r="K181" s="190" t="s">
        <v>139</v>
      </c>
      <c r="L181" s="39"/>
      <c r="M181" s="195" t="s">
        <v>28</v>
      </c>
      <c r="N181" s="196" t="s">
        <v>47</v>
      </c>
      <c r="O181" s="65"/>
      <c r="P181" s="197">
        <f>O181*H181</f>
        <v>0</v>
      </c>
      <c r="Q181" s="197">
        <v>0</v>
      </c>
      <c r="R181" s="197">
        <f>Q181*H181</f>
        <v>0</v>
      </c>
      <c r="S181" s="197">
        <v>0</v>
      </c>
      <c r="T181" s="19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99" t="s">
        <v>140</v>
      </c>
      <c r="AT181" s="199" t="s">
        <v>135</v>
      </c>
      <c r="AU181" s="199" t="s">
        <v>84</v>
      </c>
      <c r="AY181" s="17" t="s">
        <v>133</v>
      </c>
      <c r="BE181" s="200">
        <f>IF(N181="základní",J181,0)</f>
        <v>0</v>
      </c>
      <c r="BF181" s="200">
        <f>IF(N181="snížená",J181,0)</f>
        <v>0</v>
      </c>
      <c r="BG181" s="200">
        <f>IF(N181="zákl. přenesená",J181,0)</f>
        <v>0</v>
      </c>
      <c r="BH181" s="200">
        <f>IF(N181="sníž. přenesená",J181,0)</f>
        <v>0</v>
      </c>
      <c r="BI181" s="200">
        <f>IF(N181="nulová",J181,0)</f>
        <v>0</v>
      </c>
      <c r="BJ181" s="17" t="s">
        <v>140</v>
      </c>
      <c r="BK181" s="200">
        <f>ROUND(I181*H181,2)</f>
        <v>0</v>
      </c>
      <c r="BL181" s="17" t="s">
        <v>140</v>
      </c>
      <c r="BM181" s="199" t="s">
        <v>285</v>
      </c>
    </row>
    <row r="182" spans="1:65" s="2" customFormat="1" ht="10.199999999999999">
      <c r="A182" s="34"/>
      <c r="B182" s="35"/>
      <c r="C182" s="36"/>
      <c r="D182" s="201" t="s">
        <v>142</v>
      </c>
      <c r="E182" s="36"/>
      <c r="F182" s="202" t="s">
        <v>286</v>
      </c>
      <c r="G182" s="36"/>
      <c r="H182" s="36"/>
      <c r="I182" s="109"/>
      <c r="J182" s="36"/>
      <c r="K182" s="36"/>
      <c r="L182" s="39"/>
      <c r="M182" s="247"/>
      <c r="N182" s="248"/>
      <c r="O182" s="249"/>
      <c r="P182" s="249"/>
      <c r="Q182" s="249"/>
      <c r="R182" s="249"/>
      <c r="S182" s="249"/>
      <c r="T182" s="250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142</v>
      </c>
      <c r="AU182" s="17" t="s">
        <v>84</v>
      </c>
    </row>
    <row r="183" spans="1:65" s="2" customFormat="1" ht="6.9" customHeight="1">
      <c r="A183" s="34"/>
      <c r="B183" s="48"/>
      <c r="C183" s="49"/>
      <c r="D183" s="49"/>
      <c r="E183" s="49"/>
      <c r="F183" s="49"/>
      <c r="G183" s="49"/>
      <c r="H183" s="49"/>
      <c r="I183" s="137"/>
      <c r="J183" s="49"/>
      <c r="K183" s="49"/>
      <c r="L183" s="39"/>
      <c r="M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</row>
  </sheetData>
  <sheetProtection algorithmName="SHA-512" hashValue="yTIy7fIkvMTQIgjb5L+xpuDczUiWeo7FIaG4JLJJ9PAiYbBEVMRysAnn3KJiJNZO2OnBVhUsbB54tRtVyvn+sQ==" saltValue="3FYjmVgqFVG5T3pjxesgTUOQXh/XiBuKkPNPpUTJRXXDNHbM0XVkfe7XVFAZmxP5+RGRm5soV8x23aQM2zv9MQ==" spinCount="100000" sheet="1" objects="1" scenarios="1" formatColumns="0" formatRows="0" autoFilter="0"/>
  <autoFilter ref="C85:K182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7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2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2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7" t="s">
        <v>87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0"/>
      <c r="AT3" s="17" t="s">
        <v>84</v>
      </c>
    </row>
    <row r="4" spans="1:46" s="1" customFormat="1" ht="24.9" customHeight="1">
      <c r="B4" s="20"/>
      <c r="D4" s="106" t="s">
        <v>103</v>
      </c>
      <c r="I4" s="102"/>
      <c r="L4" s="20"/>
      <c r="M4" s="107" t="s">
        <v>10</v>
      </c>
      <c r="AT4" s="17" t="s">
        <v>35</v>
      </c>
    </row>
    <row r="5" spans="1:46" s="1" customFormat="1" ht="6.9" customHeight="1">
      <c r="B5" s="20"/>
      <c r="I5" s="102"/>
      <c r="L5" s="20"/>
    </row>
    <row r="6" spans="1:46" s="1" customFormat="1" ht="12" customHeight="1">
      <c r="B6" s="20"/>
      <c r="D6" s="108" t="s">
        <v>16</v>
      </c>
      <c r="I6" s="102"/>
      <c r="L6" s="20"/>
    </row>
    <row r="7" spans="1:46" s="1" customFormat="1" ht="16.5" customHeight="1">
      <c r="B7" s="20"/>
      <c r="E7" s="294" t="str">
        <f>'Rekapitulace stavby'!K6</f>
        <v>Chrudimka, Hlinsko, odstranění sedimentů v intravilánu, ř. km 86,376 - 89,700</v>
      </c>
      <c r="F7" s="295"/>
      <c r="G7" s="295"/>
      <c r="H7" s="295"/>
      <c r="I7" s="102"/>
      <c r="L7" s="20"/>
    </row>
    <row r="8" spans="1:46" s="2" customFormat="1" ht="12" customHeight="1">
      <c r="A8" s="34"/>
      <c r="B8" s="39"/>
      <c r="C8" s="34"/>
      <c r="D8" s="108" t="s">
        <v>104</v>
      </c>
      <c r="E8" s="34"/>
      <c r="F8" s="34"/>
      <c r="G8" s="34"/>
      <c r="H8" s="34"/>
      <c r="I8" s="109"/>
      <c r="J8" s="34"/>
      <c r="K8" s="34"/>
      <c r="L8" s="11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287</v>
      </c>
      <c r="F9" s="297"/>
      <c r="G9" s="297"/>
      <c r="H9" s="297"/>
      <c r="I9" s="109"/>
      <c r="J9" s="34"/>
      <c r="K9" s="34"/>
      <c r="L9" s="11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109"/>
      <c r="J10" s="34"/>
      <c r="K10" s="34"/>
      <c r="L10" s="11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8" t="s">
        <v>18</v>
      </c>
      <c r="E11" s="34"/>
      <c r="F11" s="111" t="s">
        <v>19</v>
      </c>
      <c r="G11" s="34"/>
      <c r="H11" s="34"/>
      <c r="I11" s="112" t="s">
        <v>20</v>
      </c>
      <c r="J11" s="111" t="s">
        <v>21</v>
      </c>
      <c r="K11" s="34"/>
      <c r="L11" s="11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8" t="s">
        <v>22</v>
      </c>
      <c r="E12" s="34"/>
      <c r="F12" s="111" t="s">
        <v>23</v>
      </c>
      <c r="G12" s="34"/>
      <c r="H12" s="34"/>
      <c r="I12" s="112" t="s">
        <v>24</v>
      </c>
      <c r="J12" s="113" t="str">
        <f>'Rekapitulace stavby'!AN8</f>
        <v>25. 11. 2019</v>
      </c>
      <c r="K12" s="34"/>
      <c r="L12" s="11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09"/>
      <c r="J13" s="34"/>
      <c r="K13" s="34"/>
      <c r="L13" s="11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8" t="s">
        <v>26</v>
      </c>
      <c r="E14" s="34"/>
      <c r="F14" s="34"/>
      <c r="G14" s="34"/>
      <c r="H14" s="34"/>
      <c r="I14" s="112" t="s">
        <v>27</v>
      </c>
      <c r="J14" s="111" t="s">
        <v>28</v>
      </c>
      <c r="K14" s="34"/>
      <c r="L14" s="11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1" t="s">
        <v>29</v>
      </c>
      <c r="F15" s="34"/>
      <c r="G15" s="34"/>
      <c r="H15" s="34"/>
      <c r="I15" s="112" t="s">
        <v>30</v>
      </c>
      <c r="J15" s="111" t="s">
        <v>28</v>
      </c>
      <c r="K15" s="34"/>
      <c r="L15" s="11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09"/>
      <c r="J16" s="34"/>
      <c r="K16" s="34"/>
      <c r="L16" s="11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8" t="s">
        <v>31</v>
      </c>
      <c r="E17" s="34"/>
      <c r="F17" s="34"/>
      <c r="G17" s="34"/>
      <c r="H17" s="34"/>
      <c r="I17" s="112" t="s">
        <v>27</v>
      </c>
      <c r="J17" s="30" t="str">
        <f>'Rekapitulace stavby'!AN13</f>
        <v>Vyplň údaj</v>
      </c>
      <c r="K17" s="34"/>
      <c r="L17" s="11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8" t="str">
        <f>'Rekapitulace stavby'!E14</f>
        <v>Vyplň údaj</v>
      </c>
      <c r="F18" s="299"/>
      <c r="G18" s="299"/>
      <c r="H18" s="299"/>
      <c r="I18" s="112" t="s">
        <v>30</v>
      </c>
      <c r="J18" s="30" t="str">
        <f>'Rekapitulace stavby'!AN14</f>
        <v>Vyplň údaj</v>
      </c>
      <c r="K18" s="34"/>
      <c r="L18" s="11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09"/>
      <c r="J19" s="34"/>
      <c r="K19" s="34"/>
      <c r="L19" s="11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8" t="s">
        <v>33</v>
      </c>
      <c r="E20" s="34"/>
      <c r="F20" s="34"/>
      <c r="G20" s="34"/>
      <c r="H20" s="34"/>
      <c r="I20" s="112" t="s">
        <v>27</v>
      </c>
      <c r="J20" s="111" t="s">
        <v>28</v>
      </c>
      <c r="K20" s="34"/>
      <c r="L20" s="11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1" t="s">
        <v>34</v>
      </c>
      <c r="F21" s="34"/>
      <c r="G21" s="34"/>
      <c r="H21" s="34"/>
      <c r="I21" s="112" t="s">
        <v>30</v>
      </c>
      <c r="J21" s="111" t="s">
        <v>28</v>
      </c>
      <c r="K21" s="34"/>
      <c r="L21" s="11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09"/>
      <c r="J22" s="34"/>
      <c r="K22" s="34"/>
      <c r="L22" s="11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8" t="s">
        <v>36</v>
      </c>
      <c r="E23" s="34"/>
      <c r="F23" s="34"/>
      <c r="G23" s="34"/>
      <c r="H23" s="34"/>
      <c r="I23" s="112" t="s">
        <v>27</v>
      </c>
      <c r="J23" s="111" t="s">
        <v>28</v>
      </c>
      <c r="K23" s="34"/>
      <c r="L23" s="11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1" t="s">
        <v>37</v>
      </c>
      <c r="F24" s="34"/>
      <c r="G24" s="34"/>
      <c r="H24" s="34"/>
      <c r="I24" s="112" t="s">
        <v>30</v>
      </c>
      <c r="J24" s="111" t="s">
        <v>28</v>
      </c>
      <c r="K24" s="34"/>
      <c r="L24" s="11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09"/>
      <c r="J25" s="34"/>
      <c r="K25" s="34"/>
      <c r="L25" s="11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8" t="s">
        <v>38</v>
      </c>
      <c r="E26" s="34"/>
      <c r="F26" s="34"/>
      <c r="G26" s="34"/>
      <c r="H26" s="34"/>
      <c r="I26" s="109"/>
      <c r="J26" s="34"/>
      <c r="K26" s="34"/>
      <c r="L26" s="11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25.5" customHeight="1">
      <c r="A27" s="114"/>
      <c r="B27" s="115"/>
      <c r="C27" s="114"/>
      <c r="D27" s="114"/>
      <c r="E27" s="300" t="s">
        <v>106</v>
      </c>
      <c r="F27" s="300"/>
      <c r="G27" s="300"/>
      <c r="H27" s="300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09"/>
      <c r="J28" s="34"/>
      <c r="K28" s="34"/>
      <c r="L28" s="11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8"/>
      <c r="E29" s="118"/>
      <c r="F29" s="118"/>
      <c r="G29" s="118"/>
      <c r="H29" s="118"/>
      <c r="I29" s="119"/>
      <c r="J29" s="118"/>
      <c r="K29" s="118"/>
      <c r="L29" s="11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40</v>
      </c>
      <c r="E30" s="34"/>
      <c r="F30" s="34"/>
      <c r="G30" s="34"/>
      <c r="H30" s="34"/>
      <c r="I30" s="109"/>
      <c r="J30" s="121">
        <f>ROUND(J85, 2)</f>
        <v>0</v>
      </c>
      <c r="K30" s="34"/>
      <c r="L30" s="11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8"/>
      <c r="E31" s="118"/>
      <c r="F31" s="118"/>
      <c r="G31" s="118"/>
      <c r="H31" s="118"/>
      <c r="I31" s="119"/>
      <c r="J31" s="118"/>
      <c r="K31" s="118"/>
      <c r="L31" s="11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2" t="s">
        <v>42</v>
      </c>
      <c r="G32" s="34"/>
      <c r="H32" s="34"/>
      <c r="I32" s="123" t="s">
        <v>41</v>
      </c>
      <c r="J32" s="122" t="s">
        <v>43</v>
      </c>
      <c r="K32" s="34"/>
      <c r="L32" s="11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24" t="s">
        <v>44</v>
      </c>
      <c r="E33" s="108" t="s">
        <v>45</v>
      </c>
      <c r="F33" s="125">
        <f>ROUND((SUM(BE85:BE176)),  2)</f>
        <v>0</v>
      </c>
      <c r="G33" s="34"/>
      <c r="H33" s="34"/>
      <c r="I33" s="126">
        <v>0.21</v>
      </c>
      <c r="J33" s="125">
        <f>ROUND(((SUM(BE85:BE176))*I33),  2)</f>
        <v>0</v>
      </c>
      <c r="K33" s="34"/>
      <c r="L33" s="11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8" t="s">
        <v>46</v>
      </c>
      <c r="F34" s="125">
        <f>ROUND((SUM(BF85:BF176)),  2)</f>
        <v>0</v>
      </c>
      <c r="G34" s="34"/>
      <c r="H34" s="34"/>
      <c r="I34" s="126">
        <v>0.15</v>
      </c>
      <c r="J34" s="125">
        <f>ROUND(((SUM(BF85:BF176))*I34),  2)</f>
        <v>0</v>
      </c>
      <c r="K34" s="34"/>
      <c r="L34" s="11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08" t="s">
        <v>44</v>
      </c>
      <c r="E35" s="108" t="s">
        <v>47</v>
      </c>
      <c r="F35" s="125">
        <f>ROUND((SUM(BG85:BG176)),  2)</f>
        <v>0</v>
      </c>
      <c r="G35" s="34"/>
      <c r="H35" s="34"/>
      <c r="I35" s="126">
        <v>0.21</v>
      </c>
      <c r="J35" s="125">
        <f>0</f>
        <v>0</v>
      </c>
      <c r="K35" s="34"/>
      <c r="L35" s="11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08" t="s">
        <v>48</v>
      </c>
      <c r="F36" s="125">
        <f>ROUND((SUM(BH85:BH176)),  2)</f>
        <v>0</v>
      </c>
      <c r="G36" s="34"/>
      <c r="H36" s="34"/>
      <c r="I36" s="126">
        <v>0.15</v>
      </c>
      <c r="J36" s="125">
        <f>0</f>
        <v>0</v>
      </c>
      <c r="K36" s="34"/>
      <c r="L36" s="11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8" t="s">
        <v>49</v>
      </c>
      <c r="F37" s="125">
        <f>ROUND((SUM(BI85:BI176)),  2)</f>
        <v>0</v>
      </c>
      <c r="G37" s="34"/>
      <c r="H37" s="34"/>
      <c r="I37" s="126">
        <v>0</v>
      </c>
      <c r="J37" s="125">
        <f>0</f>
        <v>0</v>
      </c>
      <c r="K37" s="34"/>
      <c r="L37" s="11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09"/>
      <c r="J38" s="34"/>
      <c r="K38" s="34"/>
      <c r="L38" s="11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7"/>
      <c r="D39" s="128" t="s">
        <v>50</v>
      </c>
      <c r="E39" s="129"/>
      <c r="F39" s="129"/>
      <c r="G39" s="130" t="s">
        <v>51</v>
      </c>
      <c r="H39" s="131" t="s">
        <v>52</v>
      </c>
      <c r="I39" s="132"/>
      <c r="J39" s="133">
        <f>SUM(J30:J37)</f>
        <v>0</v>
      </c>
      <c r="K39" s="134"/>
      <c r="L39" s="11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107</v>
      </c>
      <c r="D45" s="36"/>
      <c r="E45" s="36"/>
      <c r="F45" s="36"/>
      <c r="G45" s="36"/>
      <c r="H45" s="36"/>
      <c r="I45" s="109"/>
      <c r="J45" s="36"/>
      <c r="K45" s="36"/>
      <c r="L45" s="11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109"/>
      <c r="J46" s="36"/>
      <c r="K46" s="36"/>
      <c r="L46" s="11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9"/>
      <c r="J47" s="36"/>
      <c r="K47" s="36"/>
      <c r="L47" s="11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01" t="str">
        <f>E7</f>
        <v>Chrudimka, Hlinsko, odstranění sedimentů v intravilánu, ř. km 86,376 - 89,700</v>
      </c>
      <c r="F48" s="302"/>
      <c r="G48" s="302"/>
      <c r="H48" s="302"/>
      <c r="I48" s="109"/>
      <c r="J48" s="36"/>
      <c r="K48" s="36"/>
      <c r="L48" s="11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104</v>
      </c>
      <c r="D49" s="36"/>
      <c r="E49" s="36"/>
      <c r="F49" s="36"/>
      <c r="G49" s="36"/>
      <c r="H49" s="36"/>
      <c r="I49" s="109"/>
      <c r="J49" s="36"/>
      <c r="K49" s="36"/>
      <c r="L49" s="11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4" t="str">
        <f>E9</f>
        <v>2. - SO 02 Těžení nánosů</v>
      </c>
      <c r="F50" s="303"/>
      <c r="G50" s="303"/>
      <c r="H50" s="303"/>
      <c r="I50" s="109"/>
      <c r="J50" s="36"/>
      <c r="K50" s="36"/>
      <c r="L50" s="11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109"/>
      <c r="J51" s="36"/>
      <c r="K51" s="36"/>
      <c r="L51" s="11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Hlinsko</v>
      </c>
      <c r="G52" s="36"/>
      <c r="H52" s="36"/>
      <c r="I52" s="112" t="s">
        <v>24</v>
      </c>
      <c r="J52" s="60" t="str">
        <f>IF(J12="","",J12)</f>
        <v>25. 11. 2019</v>
      </c>
      <c r="K52" s="36"/>
      <c r="L52" s="11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109"/>
      <c r="J53" s="36"/>
      <c r="K53" s="36"/>
      <c r="L53" s="11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3.05" customHeight="1">
      <c r="A54" s="34"/>
      <c r="B54" s="35"/>
      <c r="C54" s="29" t="s">
        <v>26</v>
      </c>
      <c r="D54" s="36"/>
      <c r="E54" s="36"/>
      <c r="F54" s="27" t="str">
        <f>E15</f>
        <v>Povodí Labe, státní podnik, závod Pardubice</v>
      </c>
      <c r="G54" s="36"/>
      <c r="H54" s="36"/>
      <c r="I54" s="112" t="s">
        <v>33</v>
      </c>
      <c r="J54" s="32" t="str">
        <f>E21</f>
        <v>Povodí Labe, státní podnik, OIČ, Hradec Králové</v>
      </c>
      <c r="K54" s="36"/>
      <c r="L54" s="11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112" t="s">
        <v>36</v>
      </c>
      <c r="J55" s="32" t="str">
        <f>E24</f>
        <v>Ing. Eva Morkesová</v>
      </c>
      <c r="K55" s="36"/>
      <c r="L55" s="11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9"/>
      <c r="J56" s="36"/>
      <c r="K56" s="36"/>
      <c r="L56" s="11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1" t="s">
        <v>108</v>
      </c>
      <c r="D57" s="142"/>
      <c r="E57" s="142"/>
      <c r="F57" s="142"/>
      <c r="G57" s="142"/>
      <c r="H57" s="142"/>
      <c r="I57" s="143"/>
      <c r="J57" s="144" t="s">
        <v>109</v>
      </c>
      <c r="K57" s="142"/>
      <c r="L57" s="11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9"/>
      <c r="J58" s="36"/>
      <c r="K58" s="36"/>
      <c r="L58" s="11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45" t="s">
        <v>72</v>
      </c>
      <c r="D59" s="36"/>
      <c r="E59" s="36"/>
      <c r="F59" s="36"/>
      <c r="G59" s="36"/>
      <c r="H59" s="36"/>
      <c r="I59" s="109"/>
      <c r="J59" s="78">
        <f>J85</f>
        <v>0</v>
      </c>
      <c r="K59" s="36"/>
      <c r="L59" s="11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110</v>
      </c>
    </row>
    <row r="60" spans="1:47" s="9" customFormat="1" ht="24.9" customHeight="1">
      <c r="B60" s="146"/>
      <c r="C60" s="147"/>
      <c r="D60" s="148" t="s">
        <v>111</v>
      </c>
      <c r="E60" s="149"/>
      <c r="F60" s="149"/>
      <c r="G60" s="149"/>
      <c r="H60" s="149"/>
      <c r="I60" s="150"/>
      <c r="J60" s="151">
        <f>J86</f>
        <v>0</v>
      </c>
      <c r="K60" s="147"/>
      <c r="L60" s="152"/>
    </row>
    <row r="61" spans="1:47" s="10" customFormat="1" ht="19.95" customHeight="1">
      <c r="B61" s="153"/>
      <c r="C61" s="154"/>
      <c r="D61" s="155" t="s">
        <v>112</v>
      </c>
      <c r="E61" s="156"/>
      <c r="F61" s="156"/>
      <c r="G61" s="156"/>
      <c r="H61" s="156"/>
      <c r="I61" s="157"/>
      <c r="J61" s="158">
        <f>J87</f>
        <v>0</v>
      </c>
      <c r="K61" s="154"/>
      <c r="L61" s="159"/>
    </row>
    <row r="62" spans="1:47" s="10" customFormat="1" ht="14.85" customHeight="1">
      <c r="B62" s="153"/>
      <c r="C62" s="154"/>
      <c r="D62" s="155" t="s">
        <v>113</v>
      </c>
      <c r="E62" s="156"/>
      <c r="F62" s="156"/>
      <c r="G62" s="156"/>
      <c r="H62" s="156"/>
      <c r="I62" s="157"/>
      <c r="J62" s="158">
        <f>J154</f>
        <v>0</v>
      </c>
      <c r="K62" s="154"/>
      <c r="L62" s="159"/>
    </row>
    <row r="63" spans="1:47" s="10" customFormat="1" ht="19.95" customHeight="1">
      <c r="B63" s="153"/>
      <c r="C63" s="154"/>
      <c r="D63" s="155" t="s">
        <v>115</v>
      </c>
      <c r="E63" s="156"/>
      <c r="F63" s="156"/>
      <c r="G63" s="156"/>
      <c r="H63" s="156"/>
      <c r="I63" s="157"/>
      <c r="J63" s="158">
        <f>J164</f>
        <v>0</v>
      </c>
      <c r="K63" s="154"/>
      <c r="L63" s="159"/>
    </row>
    <row r="64" spans="1:47" s="10" customFormat="1" ht="19.95" customHeight="1">
      <c r="B64" s="153"/>
      <c r="C64" s="154"/>
      <c r="D64" s="155" t="s">
        <v>116</v>
      </c>
      <c r="E64" s="156"/>
      <c r="F64" s="156"/>
      <c r="G64" s="156"/>
      <c r="H64" s="156"/>
      <c r="I64" s="157"/>
      <c r="J64" s="158">
        <f>J169</f>
        <v>0</v>
      </c>
      <c r="K64" s="154"/>
      <c r="L64" s="159"/>
    </row>
    <row r="65" spans="1:31" s="10" customFormat="1" ht="19.95" customHeight="1">
      <c r="B65" s="153"/>
      <c r="C65" s="154"/>
      <c r="D65" s="155" t="s">
        <v>117</v>
      </c>
      <c r="E65" s="156"/>
      <c r="F65" s="156"/>
      <c r="G65" s="156"/>
      <c r="H65" s="156"/>
      <c r="I65" s="157"/>
      <c r="J65" s="158">
        <f>J174</f>
        <v>0</v>
      </c>
      <c r="K65" s="154"/>
      <c r="L65" s="159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109"/>
      <c r="J66" s="36"/>
      <c r="K66" s="36"/>
      <c r="L66" s="11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" customHeight="1">
      <c r="A67" s="34"/>
      <c r="B67" s="48"/>
      <c r="C67" s="49"/>
      <c r="D67" s="49"/>
      <c r="E67" s="49"/>
      <c r="F67" s="49"/>
      <c r="G67" s="49"/>
      <c r="H67" s="49"/>
      <c r="I67" s="137"/>
      <c r="J67" s="49"/>
      <c r="K67" s="49"/>
      <c r="L67" s="11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" customHeight="1">
      <c r="A71" s="34"/>
      <c r="B71" s="50"/>
      <c r="C71" s="51"/>
      <c r="D71" s="51"/>
      <c r="E71" s="51"/>
      <c r="F71" s="51"/>
      <c r="G71" s="51"/>
      <c r="H71" s="51"/>
      <c r="I71" s="140"/>
      <c r="J71" s="51"/>
      <c r="K71" s="51"/>
      <c r="L71" s="11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" customHeight="1">
      <c r="A72" s="34"/>
      <c r="B72" s="35"/>
      <c r="C72" s="23" t="s">
        <v>118</v>
      </c>
      <c r="D72" s="36"/>
      <c r="E72" s="36"/>
      <c r="F72" s="36"/>
      <c r="G72" s="36"/>
      <c r="H72" s="36"/>
      <c r="I72" s="109"/>
      <c r="J72" s="36"/>
      <c r="K72" s="36"/>
      <c r="L72" s="11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" customHeight="1">
      <c r="A73" s="34"/>
      <c r="B73" s="35"/>
      <c r="C73" s="36"/>
      <c r="D73" s="36"/>
      <c r="E73" s="36"/>
      <c r="F73" s="36"/>
      <c r="G73" s="36"/>
      <c r="H73" s="36"/>
      <c r="I73" s="109"/>
      <c r="J73" s="36"/>
      <c r="K73" s="36"/>
      <c r="L73" s="11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109"/>
      <c r="J74" s="36"/>
      <c r="K74" s="36"/>
      <c r="L74" s="11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01" t="str">
        <f>E7</f>
        <v>Chrudimka, Hlinsko, odstranění sedimentů v intravilánu, ř. km 86,376 - 89,700</v>
      </c>
      <c r="F75" s="302"/>
      <c r="G75" s="302"/>
      <c r="H75" s="302"/>
      <c r="I75" s="109"/>
      <c r="J75" s="36"/>
      <c r="K75" s="36"/>
      <c r="L75" s="11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104</v>
      </c>
      <c r="D76" s="36"/>
      <c r="E76" s="36"/>
      <c r="F76" s="36"/>
      <c r="G76" s="36"/>
      <c r="H76" s="36"/>
      <c r="I76" s="109"/>
      <c r="J76" s="36"/>
      <c r="K76" s="36"/>
      <c r="L76" s="11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274" t="str">
        <f>E9</f>
        <v>2. - SO 02 Těžení nánosů</v>
      </c>
      <c r="F77" s="303"/>
      <c r="G77" s="303"/>
      <c r="H77" s="303"/>
      <c r="I77" s="109"/>
      <c r="J77" s="36"/>
      <c r="K77" s="36"/>
      <c r="L77" s="11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" customHeight="1">
      <c r="A78" s="34"/>
      <c r="B78" s="35"/>
      <c r="C78" s="36"/>
      <c r="D78" s="36"/>
      <c r="E78" s="36"/>
      <c r="F78" s="36"/>
      <c r="G78" s="36"/>
      <c r="H78" s="36"/>
      <c r="I78" s="109"/>
      <c r="J78" s="36"/>
      <c r="K78" s="36"/>
      <c r="L78" s="11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22</v>
      </c>
      <c r="D79" s="36"/>
      <c r="E79" s="36"/>
      <c r="F79" s="27" t="str">
        <f>F12</f>
        <v>Hlinsko</v>
      </c>
      <c r="G79" s="36"/>
      <c r="H79" s="36"/>
      <c r="I79" s="112" t="s">
        <v>24</v>
      </c>
      <c r="J79" s="60" t="str">
        <f>IF(J12="","",J12)</f>
        <v>25. 11. 2019</v>
      </c>
      <c r="K79" s="36"/>
      <c r="L79" s="11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" customHeight="1">
      <c r="A80" s="34"/>
      <c r="B80" s="35"/>
      <c r="C80" s="36"/>
      <c r="D80" s="36"/>
      <c r="E80" s="36"/>
      <c r="F80" s="36"/>
      <c r="G80" s="36"/>
      <c r="H80" s="36"/>
      <c r="I80" s="109"/>
      <c r="J80" s="36"/>
      <c r="K80" s="36"/>
      <c r="L80" s="11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43.05" customHeight="1">
      <c r="A81" s="34"/>
      <c r="B81" s="35"/>
      <c r="C81" s="29" t="s">
        <v>26</v>
      </c>
      <c r="D81" s="36"/>
      <c r="E81" s="36"/>
      <c r="F81" s="27" t="str">
        <f>E15</f>
        <v>Povodí Labe, státní podnik, závod Pardubice</v>
      </c>
      <c r="G81" s="36"/>
      <c r="H81" s="36"/>
      <c r="I81" s="112" t="s">
        <v>33</v>
      </c>
      <c r="J81" s="32" t="str">
        <f>E21</f>
        <v>Povodí Labe, státní podnik, OIČ, Hradec Králové</v>
      </c>
      <c r="K81" s="36"/>
      <c r="L81" s="11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15" customHeight="1">
      <c r="A82" s="34"/>
      <c r="B82" s="35"/>
      <c r="C82" s="29" t="s">
        <v>31</v>
      </c>
      <c r="D82" s="36"/>
      <c r="E82" s="36"/>
      <c r="F82" s="27" t="str">
        <f>IF(E18="","",E18)</f>
        <v>Vyplň údaj</v>
      </c>
      <c r="G82" s="36"/>
      <c r="H82" s="36"/>
      <c r="I82" s="112" t="s">
        <v>36</v>
      </c>
      <c r="J82" s="32" t="str">
        <f>E24</f>
        <v>Ing. Eva Morkesová</v>
      </c>
      <c r="K82" s="36"/>
      <c r="L82" s="11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6"/>
      <c r="D83" s="36"/>
      <c r="E83" s="36"/>
      <c r="F83" s="36"/>
      <c r="G83" s="36"/>
      <c r="H83" s="36"/>
      <c r="I83" s="109"/>
      <c r="J83" s="36"/>
      <c r="K83" s="36"/>
      <c r="L83" s="11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60"/>
      <c r="B84" s="161"/>
      <c r="C84" s="162" t="s">
        <v>119</v>
      </c>
      <c r="D84" s="163" t="s">
        <v>59</v>
      </c>
      <c r="E84" s="163" t="s">
        <v>55</v>
      </c>
      <c r="F84" s="163" t="s">
        <v>56</v>
      </c>
      <c r="G84" s="163" t="s">
        <v>120</v>
      </c>
      <c r="H84" s="163" t="s">
        <v>121</v>
      </c>
      <c r="I84" s="164" t="s">
        <v>122</v>
      </c>
      <c r="J84" s="163" t="s">
        <v>109</v>
      </c>
      <c r="K84" s="165" t="s">
        <v>123</v>
      </c>
      <c r="L84" s="166"/>
      <c r="M84" s="69" t="s">
        <v>28</v>
      </c>
      <c r="N84" s="70" t="s">
        <v>44</v>
      </c>
      <c r="O84" s="70" t="s">
        <v>124</v>
      </c>
      <c r="P84" s="70" t="s">
        <v>125</v>
      </c>
      <c r="Q84" s="70" t="s">
        <v>126</v>
      </c>
      <c r="R84" s="70" t="s">
        <v>127</v>
      </c>
      <c r="S84" s="70" t="s">
        <v>128</v>
      </c>
      <c r="T84" s="71" t="s">
        <v>129</v>
      </c>
      <c r="U84" s="160"/>
      <c r="V84" s="160"/>
      <c r="W84" s="160"/>
      <c r="X84" s="160"/>
      <c r="Y84" s="160"/>
      <c r="Z84" s="160"/>
      <c r="AA84" s="160"/>
      <c r="AB84" s="160"/>
      <c r="AC84" s="160"/>
      <c r="AD84" s="160"/>
      <c r="AE84" s="160"/>
    </row>
    <row r="85" spans="1:65" s="2" customFormat="1" ht="22.8" customHeight="1">
      <c r="A85" s="34"/>
      <c r="B85" s="35"/>
      <c r="C85" s="76" t="s">
        <v>130</v>
      </c>
      <c r="D85" s="36"/>
      <c r="E85" s="36"/>
      <c r="F85" s="36"/>
      <c r="G85" s="36"/>
      <c r="H85" s="36"/>
      <c r="I85" s="109"/>
      <c r="J85" s="167">
        <f>BK85</f>
        <v>0</v>
      </c>
      <c r="K85" s="36"/>
      <c r="L85" s="39"/>
      <c r="M85" s="72"/>
      <c r="N85" s="168"/>
      <c r="O85" s="73"/>
      <c r="P85" s="169">
        <f>P86</f>
        <v>0</v>
      </c>
      <c r="Q85" s="73"/>
      <c r="R85" s="169">
        <f>R86</f>
        <v>1.2E-2</v>
      </c>
      <c r="S85" s="73"/>
      <c r="T85" s="170">
        <f>T86</f>
        <v>336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73</v>
      </c>
      <c r="AU85" s="17" t="s">
        <v>110</v>
      </c>
      <c r="BK85" s="171">
        <f>BK86</f>
        <v>0</v>
      </c>
    </row>
    <row r="86" spans="1:65" s="12" customFormat="1" ht="25.95" customHeight="1">
      <c r="B86" s="172"/>
      <c r="C86" s="173"/>
      <c r="D86" s="174" t="s">
        <v>73</v>
      </c>
      <c r="E86" s="175" t="s">
        <v>131</v>
      </c>
      <c r="F86" s="175" t="s">
        <v>132</v>
      </c>
      <c r="G86" s="173"/>
      <c r="H86" s="173"/>
      <c r="I86" s="176"/>
      <c r="J86" s="177">
        <f>BK86</f>
        <v>0</v>
      </c>
      <c r="K86" s="173"/>
      <c r="L86" s="178"/>
      <c r="M86" s="179"/>
      <c r="N86" s="180"/>
      <c r="O86" s="180"/>
      <c r="P86" s="181">
        <f>P87+P164+P169+P174</f>
        <v>0</v>
      </c>
      <c r="Q86" s="180"/>
      <c r="R86" s="181">
        <f>R87+R164+R169+R174</f>
        <v>1.2E-2</v>
      </c>
      <c r="S86" s="180"/>
      <c r="T86" s="182">
        <f>T87+T164+T169+T174</f>
        <v>336</v>
      </c>
      <c r="AR86" s="183" t="s">
        <v>82</v>
      </c>
      <c r="AT86" s="184" t="s">
        <v>73</v>
      </c>
      <c r="AU86" s="184" t="s">
        <v>74</v>
      </c>
      <c r="AY86" s="183" t="s">
        <v>133</v>
      </c>
      <c r="BK86" s="185">
        <f>BK87+BK164+BK169+BK174</f>
        <v>0</v>
      </c>
    </row>
    <row r="87" spans="1:65" s="12" customFormat="1" ht="22.8" customHeight="1">
      <c r="B87" s="172"/>
      <c r="C87" s="173"/>
      <c r="D87" s="174" t="s">
        <v>73</v>
      </c>
      <c r="E87" s="186" t="s">
        <v>82</v>
      </c>
      <c r="F87" s="186" t="s">
        <v>134</v>
      </c>
      <c r="G87" s="173"/>
      <c r="H87" s="173"/>
      <c r="I87" s="176"/>
      <c r="J87" s="187">
        <f>BK87</f>
        <v>0</v>
      </c>
      <c r="K87" s="173"/>
      <c r="L87" s="178"/>
      <c r="M87" s="179"/>
      <c r="N87" s="180"/>
      <c r="O87" s="180"/>
      <c r="P87" s="181">
        <f>P88+SUM(P89:P154)</f>
        <v>0</v>
      </c>
      <c r="Q87" s="180"/>
      <c r="R87" s="181">
        <f>R88+SUM(R89:R154)</f>
        <v>1.2E-2</v>
      </c>
      <c r="S87" s="180"/>
      <c r="T87" s="182">
        <f>T88+SUM(T89:T154)</f>
        <v>0</v>
      </c>
      <c r="AR87" s="183" t="s">
        <v>82</v>
      </c>
      <c r="AT87" s="184" t="s">
        <v>73</v>
      </c>
      <c r="AU87" s="184" t="s">
        <v>82</v>
      </c>
      <c r="AY87" s="183" t="s">
        <v>133</v>
      </c>
      <c r="BK87" s="185">
        <f>BK88+SUM(BK89:BK154)</f>
        <v>0</v>
      </c>
    </row>
    <row r="88" spans="1:65" s="2" customFormat="1" ht="16.5" customHeight="1">
      <c r="A88" s="34"/>
      <c r="B88" s="35"/>
      <c r="C88" s="188" t="s">
        <v>82</v>
      </c>
      <c r="D88" s="188" t="s">
        <v>135</v>
      </c>
      <c r="E88" s="189" t="s">
        <v>136</v>
      </c>
      <c r="F88" s="190" t="s">
        <v>137</v>
      </c>
      <c r="G88" s="191" t="s">
        <v>138</v>
      </c>
      <c r="H88" s="192">
        <v>0.32200000000000001</v>
      </c>
      <c r="I88" s="193"/>
      <c r="J88" s="194">
        <f>ROUND(I88*H88,2)</f>
        <v>0</v>
      </c>
      <c r="K88" s="190" t="s">
        <v>139</v>
      </c>
      <c r="L88" s="39"/>
      <c r="M88" s="195" t="s">
        <v>28</v>
      </c>
      <c r="N88" s="196" t="s">
        <v>47</v>
      </c>
      <c r="O88" s="65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99" t="s">
        <v>140</v>
      </c>
      <c r="AT88" s="199" t="s">
        <v>135</v>
      </c>
      <c r="AU88" s="199" t="s">
        <v>84</v>
      </c>
      <c r="AY88" s="17" t="s">
        <v>133</v>
      </c>
      <c r="BE88" s="200">
        <f>IF(N88="základní",J88,0)</f>
        <v>0</v>
      </c>
      <c r="BF88" s="200">
        <f>IF(N88="snížená",J88,0)</f>
        <v>0</v>
      </c>
      <c r="BG88" s="200">
        <f>IF(N88="zákl. přenesená",J88,0)</f>
        <v>0</v>
      </c>
      <c r="BH88" s="200">
        <f>IF(N88="sníž. přenesená",J88,0)</f>
        <v>0</v>
      </c>
      <c r="BI88" s="200">
        <f>IF(N88="nulová",J88,0)</f>
        <v>0</v>
      </c>
      <c r="BJ88" s="17" t="s">
        <v>140</v>
      </c>
      <c r="BK88" s="200">
        <f>ROUND(I88*H88,2)</f>
        <v>0</v>
      </c>
      <c r="BL88" s="17" t="s">
        <v>140</v>
      </c>
      <c r="BM88" s="199" t="s">
        <v>141</v>
      </c>
    </row>
    <row r="89" spans="1:65" s="2" customFormat="1" ht="10.199999999999999">
      <c r="A89" s="34"/>
      <c r="B89" s="35"/>
      <c r="C89" s="36"/>
      <c r="D89" s="201" t="s">
        <v>142</v>
      </c>
      <c r="E89" s="36"/>
      <c r="F89" s="202" t="s">
        <v>143</v>
      </c>
      <c r="G89" s="36"/>
      <c r="H89" s="36"/>
      <c r="I89" s="109"/>
      <c r="J89" s="36"/>
      <c r="K89" s="36"/>
      <c r="L89" s="39"/>
      <c r="M89" s="203"/>
      <c r="N89" s="204"/>
      <c r="O89" s="65"/>
      <c r="P89" s="65"/>
      <c r="Q89" s="65"/>
      <c r="R89" s="65"/>
      <c r="S89" s="65"/>
      <c r="T89" s="66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142</v>
      </c>
      <c r="AU89" s="17" t="s">
        <v>84</v>
      </c>
    </row>
    <row r="90" spans="1:65" s="13" customFormat="1" ht="10.199999999999999">
      <c r="B90" s="205"/>
      <c r="C90" s="206"/>
      <c r="D90" s="201" t="s">
        <v>144</v>
      </c>
      <c r="E90" s="207" t="s">
        <v>28</v>
      </c>
      <c r="F90" s="208" t="s">
        <v>145</v>
      </c>
      <c r="G90" s="206"/>
      <c r="H90" s="207" t="s">
        <v>28</v>
      </c>
      <c r="I90" s="209"/>
      <c r="J90" s="206"/>
      <c r="K90" s="206"/>
      <c r="L90" s="210"/>
      <c r="M90" s="211"/>
      <c r="N90" s="212"/>
      <c r="O90" s="212"/>
      <c r="P90" s="212"/>
      <c r="Q90" s="212"/>
      <c r="R90" s="212"/>
      <c r="S90" s="212"/>
      <c r="T90" s="213"/>
      <c r="AT90" s="214" t="s">
        <v>144</v>
      </c>
      <c r="AU90" s="214" t="s">
        <v>84</v>
      </c>
      <c r="AV90" s="13" t="s">
        <v>82</v>
      </c>
      <c r="AW90" s="13" t="s">
        <v>35</v>
      </c>
      <c r="AX90" s="13" t="s">
        <v>74</v>
      </c>
      <c r="AY90" s="214" t="s">
        <v>133</v>
      </c>
    </row>
    <row r="91" spans="1:65" s="14" customFormat="1" ht="10.199999999999999">
      <c r="B91" s="215"/>
      <c r="C91" s="216"/>
      <c r="D91" s="201" t="s">
        <v>144</v>
      </c>
      <c r="E91" s="217" t="s">
        <v>28</v>
      </c>
      <c r="F91" s="218" t="s">
        <v>288</v>
      </c>
      <c r="G91" s="216"/>
      <c r="H91" s="219">
        <v>0.32200000000000001</v>
      </c>
      <c r="I91" s="220"/>
      <c r="J91" s="216"/>
      <c r="K91" s="216"/>
      <c r="L91" s="221"/>
      <c r="M91" s="222"/>
      <c r="N91" s="223"/>
      <c r="O91" s="223"/>
      <c r="P91" s="223"/>
      <c r="Q91" s="223"/>
      <c r="R91" s="223"/>
      <c r="S91" s="223"/>
      <c r="T91" s="224"/>
      <c r="AT91" s="225" t="s">
        <v>144</v>
      </c>
      <c r="AU91" s="225" t="s">
        <v>84</v>
      </c>
      <c r="AV91" s="14" t="s">
        <v>84</v>
      </c>
      <c r="AW91" s="14" t="s">
        <v>35</v>
      </c>
      <c r="AX91" s="14" t="s">
        <v>82</v>
      </c>
      <c r="AY91" s="225" t="s">
        <v>133</v>
      </c>
    </row>
    <row r="92" spans="1:65" s="2" customFormat="1" ht="16.5" customHeight="1">
      <c r="A92" s="34"/>
      <c r="B92" s="35"/>
      <c r="C92" s="188" t="s">
        <v>84</v>
      </c>
      <c r="D92" s="188" t="s">
        <v>135</v>
      </c>
      <c r="E92" s="189" t="s">
        <v>147</v>
      </c>
      <c r="F92" s="190" t="s">
        <v>148</v>
      </c>
      <c r="G92" s="191" t="s">
        <v>149</v>
      </c>
      <c r="H92" s="192">
        <v>7</v>
      </c>
      <c r="I92" s="193"/>
      <c r="J92" s="194">
        <f>ROUND(I92*H92,2)</f>
        <v>0</v>
      </c>
      <c r="K92" s="190" t="s">
        <v>28</v>
      </c>
      <c r="L92" s="39"/>
      <c r="M92" s="195" t="s">
        <v>28</v>
      </c>
      <c r="N92" s="196" t="s">
        <v>47</v>
      </c>
      <c r="O92" s="65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99" t="s">
        <v>140</v>
      </c>
      <c r="AT92" s="199" t="s">
        <v>135</v>
      </c>
      <c r="AU92" s="199" t="s">
        <v>84</v>
      </c>
      <c r="AY92" s="17" t="s">
        <v>133</v>
      </c>
      <c r="BE92" s="200">
        <f>IF(N92="základní",J92,0)</f>
        <v>0</v>
      </c>
      <c r="BF92" s="200">
        <f>IF(N92="snížená",J92,0)</f>
        <v>0</v>
      </c>
      <c r="BG92" s="200">
        <f>IF(N92="zákl. přenesená",J92,0)</f>
        <v>0</v>
      </c>
      <c r="BH92" s="200">
        <f>IF(N92="sníž. přenesená",J92,0)</f>
        <v>0</v>
      </c>
      <c r="BI92" s="200">
        <f>IF(N92="nulová",J92,0)</f>
        <v>0</v>
      </c>
      <c r="BJ92" s="17" t="s">
        <v>140</v>
      </c>
      <c r="BK92" s="200">
        <f>ROUND(I92*H92,2)</f>
        <v>0</v>
      </c>
      <c r="BL92" s="17" t="s">
        <v>140</v>
      </c>
      <c r="BM92" s="199" t="s">
        <v>150</v>
      </c>
    </row>
    <row r="93" spans="1:65" s="2" customFormat="1" ht="10.199999999999999">
      <c r="A93" s="34"/>
      <c r="B93" s="35"/>
      <c r="C93" s="36"/>
      <c r="D93" s="201" t="s">
        <v>142</v>
      </c>
      <c r="E93" s="36"/>
      <c r="F93" s="202" t="s">
        <v>148</v>
      </c>
      <c r="G93" s="36"/>
      <c r="H93" s="36"/>
      <c r="I93" s="109"/>
      <c r="J93" s="36"/>
      <c r="K93" s="36"/>
      <c r="L93" s="39"/>
      <c r="M93" s="203"/>
      <c r="N93" s="204"/>
      <c r="O93" s="65"/>
      <c r="P93" s="65"/>
      <c r="Q93" s="65"/>
      <c r="R93" s="65"/>
      <c r="S93" s="65"/>
      <c r="T93" s="66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142</v>
      </c>
      <c r="AU93" s="17" t="s">
        <v>84</v>
      </c>
    </row>
    <row r="94" spans="1:65" s="13" customFormat="1" ht="10.199999999999999">
      <c r="B94" s="205"/>
      <c r="C94" s="206"/>
      <c r="D94" s="201" t="s">
        <v>144</v>
      </c>
      <c r="E94" s="207" t="s">
        <v>28</v>
      </c>
      <c r="F94" s="208" t="s">
        <v>151</v>
      </c>
      <c r="G94" s="206"/>
      <c r="H94" s="207" t="s">
        <v>28</v>
      </c>
      <c r="I94" s="209"/>
      <c r="J94" s="206"/>
      <c r="K94" s="206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144</v>
      </c>
      <c r="AU94" s="214" t="s">
        <v>84</v>
      </c>
      <c r="AV94" s="13" t="s">
        <v>82</v>
      </c>
      <c r="AW94" s="13" t="s">
        <v>35</v>
      </c>
      <c r="AX94" s="13" t="s">
        <v>74</v>
      </c>
      <c r="AY94" s="214" t="s">
        <v>133</v>
      </c>
    </row>
    <row r="95" spans="1:65" s="14" customFormat="1" ht="10.199999999999999">
      <c r="B95" s="215"/>
      <c r="C95" s="216"/>
      <c r="D95" s="201" t="s">
        <v>144</v>
      </c>
      <c r="E95" s="217" t="s">
        <v>28</v>
      </c>
      <c r="F95" s="218" t="s">
        <v>289</v>
      </c>
      <c r="G95" s="216"/>
      <c r="H95" s="219">
        <v>7</v>
      </c>
      <c r="I95" s="220"/>
      <c r="J95" s="216"/>
      <c r="K95" s="216"/>
      <c r="L95" s="221"/>
      <c r="M95" s="222"/>
      <c r="N95" s="223"/>
      <c r="O95" s="223"/>
      <c r="P95" s="223"/>
      <c r="Q95" s="223"/>
      <c r="R95" s="223"/>
      <c r="S95" s="223"/>
      <c r="T95" s="224"/>
      <c r="AT95" s="225" t="s">
        <v>144</v>
      </c>
      <c r="AU95" s="225" t="s">
        <v>84</v>
      </c>
      <c r="AV95" s="14" t="s">
        <v>84</v>
      </c>
      <c r="AW95" s="14" t="s">
        <v>35</v>
      </c>
      <c r="AX95" s="14" t="s">
        <v>82</v>
      </c>
      <c r="AY95" s="225" t="s">
        <v>133</v>
      </c>
    </row>
    <row r="96" spans="1:65" s="2" customFormat="1" ht="16.5" customHeight="1">
      <c r="A96" s="34"/>
      <c r="B96" s="35"/>
      <c r="C96" s="188" t="s">
        <v>153</v>
      </c>
      <c r="D96" s="188" t="s">
        <v>135</v>
      </c>
      <c r="E96" s="189" t="s">
        <v>154</v>
      </c>
      <c r="F96" s="190" t="s">
        <v>155</v>
      </c>
      <c r="G96" s="191" t="s">
        <v>149</v>
      </c>
      <c r="H96" s="192">
        <v>21.8</v>
      </c>
      <c r="I96" s="193"/>
      <c r="J96" s="194">
        <f>ROUND(I96*H96,2)</f>
        <v>0</v>
      </c>
      <c r="K96" s="190" t="s">
        <v>139</v>
      </c>
      <c r="L96" s="39"/>
      <c r="M96" s="195" t="s">
        <v>28</v>
      </c>
      <c r="N96" s="196" t="s">
        <v>47</v>
      </c>
      <c r="O96" s="65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99" t="s">
        <v>140</v>
      </c>
      <c r="AT96" s="199" t="s">
        <v>135</v>
      </c>
      <c r="AU96" s="199" t="s">
        <v>84</v>
      </c>
      <c r="AY96" s="17" t="s">
        <v>133</v>
      </c>
      <c r="BE96" s="200">
        <f>IF(N96="základní",J96,0)</f>
        <v>0</v>
      </c>
      <c r="BF96" s="200">
        <f>IF(N96="snížená",J96,0)</f>
        <v>0</v>
      </c>
      <c r="BG96" s="200">
        <f>IF(N96="zákl. přenesená",J96,0)</f>
        <v>0</v>
      </c>
      <c r="BH96" s="200">
        <f>IF(N96="sníž. přenesená",J96,0)</f>
        <v>0</v>
      </c>
      <c r="BI96" s="200">
        <f>IF(N96="nulová",J96,0)</f>
        <v>0</v>
      </c>
      <c r="BJ96" s="17" t="s">
        <v>140</v>
      </c>
      <c r="BK96" s="200">
        <f>ROUND(I96*H96,2)</f>
        <v>0</v>
      </c>
      <c r="BL96" s="17" t="s">
        <v>140</v>
      </c>
      <c r="BM96" s="199" t="s">
        <v>156</v>
      </c>
    </row>
    <row r="97" spans="1:65" s="2" customFormat="1" ht="10.199999999999999">
      <c r="A97" s="34"/>
      <c r="B97" s="35"/>
      <c r="C97" s="36"/>
      <c r="D97" s="201" t="s">
        <v>142</v>
      </c>
      <c r="E97" s="36"/>
      <c r="F97" s="202" t="s">
        <v>157</v>
      </c>
      <c r="G97" s="36"/>
      <c r="H97" s="36"/>
      <c r="I97" s="109"/>
      <c r="J97" s="36"/>
      <c r="K97" s="36"/>
      <c r="L97" s="39"/>
      <c r="M97" s="203"/>
      <c r="N97" s="204"/>
      <c r="O97" s="65"/>
      <c r="P97" s="65"/>
      <c r="Q97" s="65"/>
      <c r="R97" s="65"/>
      <c r="S97" s="65"/>
      <c r="T97" s="6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142</v>
      </c>
      <c r="AU97" s="17" t="s">
        <v>84</v>
      </c>
    </row>
    <row r="98" spans="1:65" s="13" customFormat="1" ht="10.199999999999999">
      <c r="B98" s="205"/>
      <c r="C98" s="206"/>
      <c r="D98" s="201" t="s">
        <v>144</v>
      </c>
      <c r="E98" s="207" t="s">
        <v>28</v>
      </c>
      <c r="F98" s="208" t="s">
        <v>158</v>
      </c>
      <c r="G98" s="206"/>
      <c r="H98" s="207" t="s">
        <v>28</v>
      </c>
      <c r="I98" s="209"/>
      <c r="J98" s="206"/>
      <c r="K98" s="206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144</v>
      </c>
      <c r="AU98" s="214" t="s">
        <v>84</v>
      </c>
      <c r="AV98" s="13" t="s">
        <v>82</v>
      </c>
      <c r="AW98" s="13" t="s">
        <v>35</v>
      </c>
      <c r="AX98" s="13" t="s">
        <v>74</v>
      </c>
      <c r="AY98" s="214" t="s">
        <v>133</v>
      </c>
    </row>
    <row r="99" spans="1:65" s="14" customFormat="1" ht="10.199999999999999">
      <c r="B99" s="215"/>
      <c r="C99" s="216"/>
      <c r="D99" s="201" t="s">
        <v>144</v>
      </c>
      <c r="E99" s="217" t="s">
        <v>28</v>
      </c>
      <c r="F99" s="218" t="s">
        <v>290</v>
      </c>
      <c r="G99" s="216"/>
      <c r="H99" s="219">
        <v>21.8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AT99" s="225" t="s">
        <v>144</v>
      </c>
      <c r="AU99" s="225" t="s">
        <v>84</v>
      </c>
      <c r="AV99" s="14" t="s">
        <v>84</v>
      </c>
      <c r="AW99" s="14" t="s">
        <v>35</v>
      </c>
      <c r="AX99" s="14" t="s">
        <v>82</v>
      </c>
      <c r="AY99" s="225" t="s">
        <v>133</v>
      </c>
    </row>
    <row r="100" spans="1:65" s="2" customFormat="1" ht="16.5" customHeight="1">
      <c r="A100" s="34"/>
      <c r="B100" s="35"/>
      <c r="C100" s="188" t="s">
        <v>140</v>
      </c>
      <c r="D100" s="188" t="s">
        <v>135</v>
      </c>
      <c r="E100" s="189" t="s">
        <v>160</v>
      </c>
      <c r="F100" s="190" t="s">
        <v>161</v>
      </c>
      <c r="G100" s="191" t="s">
        <v>149</v>
      </c>
      <c r="H100" s="192">
        <v>631.73</v>
      </c>
      <c r="I100" s="193"/>
      <c r="J100" s="194">
        <f>ROUND(I100*H100,2)</f>
        <v>0</v>
      </c>
      <c r="K100" s="190" t="s">
        <v>139</v>
      </c>
      <c r="L100" s="39"/>
      <c r="M100" s="195" t="s">
        <v>28</v>
      </c>
      <c r="N100" s="196" t="s">
        <v>47</v>
      </c>
      <c r="O100" s="65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99" t="s">
        <v>140</v>
      </c>
      <c r="AT100" s="199" t="s">
        <v>135</v>
      </c>
      <c r="AU100" s="199" t="s">
        <v>84</v>
      </c>
      <c r="AY100" s="17" t="s">
        <v>133</v>
      </c>
      <c r="BE100" s="200">
        <f>IF(N100="základní",J100,0)</f>
        <v>0</v>
      </c>
      <c r="BF100" s="200">
        <f>IF(N100="snížená",J100,0)</f>
        <v>0</v>
      </c>
      <c r="BG100" s="200">
        <f>IF(N100="zákl. přenesená",J100,0)</f>
        <v>0</v>
      </c>
      <c r="BH100" s="200">
        <f>IF(N100="sníž. přenesená",J100,0)</f>
        <v>0</v>
      </c>
      <c r="BI100" s="200">
        <f>IF(N100="nulová",J100,0)</f>
        <v>0</v>
      </c>
      <c r="BJ100" s="17" t="s">
        <v>140</v>
      </c>
      <c r="BK100" s="200">
        <f>ROUND(I100*H100,2)</f>
        <v>0</v>
      </c>
      <c r="BL100" s="17" t="s">
        <v>140</v>
      </c>
      <c r="BM100" s="199" t="s">
        <v>162</v>
      </c>
    </row>
    <row r="101" spans="1:65" s="2" customFormat="1" ht="19.2">
      <c r="A101" s="34"/>
      <c r="B101" s="35"/>
      <c r="C101" s="36"/>
      <c r="D101" s="201" t="s">
        <v>142</v>
      </c>
      <c r="E101" s="36"/>
      <c r="F101" s="202" t="s">
        <v>163</v>
      </c>
      <c r="G101" s="36"/>
      <c r="H101" s="36"/>
      <c r="I101" s="109"/>
      <c r="J101" s="36"/>
      <c r="K101" s="36"/>
      <c r="L101" s="39"/>
      <c r="M101" s="203"/>
      <c r="N101" s="204"/>
      <c r="O101" s="65"/>
      <c r="P101" s="65"/>
      <c r="Q101" s="65"/>
      <c r="R101" s="65"/>
      <c r="S101" s="65"/>
      <c r="T101" s="6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142</v>
      </c>
      <c r="AU101" s="17" t="s">
        <v>84</v>
      </c>
    </row>
    <row r="102" spans="1:65" s="13" customFormat="1" ht="10.199999999999999">
      <c r="B102" s="205"/>
      <c r="C102" s="206"/>
      <c r="D102" s="201" t="s">
        <v>144</v>
      </c>
      <c r="E102" s="207" t="s">
        <v>28</v>
      </c>
      <c r="F102" s="208" t="s">
        <v>164</v>
      </c>
      <c r="G102" s="206"/>
      <c r="H102" s="207" t="s">
        <v>28</v>
      </c>
      <c r="I102" s="209"/>
      <c r="J102" s="206"/>
      <c r="K102" s="206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144</v>
      </c>
      <c r="AU102" s="214" t="s">
        <v>84</v>
      </c>
      <c r="AV102" s="13" t="s">
        <v>82</v>
      </c>
      <c r="AW102" s="13" t="s">
        <v>35</v>
      </c>
      <c r="AX102" s="13" t="s">
        <v>74</v>
      </c>
      <c r="AY102" s="214" t="s">
        <v>133</v>
      </c>
    </row>
    <row r="103" spans="1:65" s="14" customFormat="1" ht="10.199999999999999">
      <c r="B103" s="215"/>
      <c r="C103" s="216"/>
      <c r="D103" s="201" t="s">
        <v>144</v>
      </c>
      <c r="E103" s="217" t="s">
        <v>28</v>
      </c>
      <c r="F103" s="218" t="s">
        <v>291</v>
      </c>
      <c r="G103" s="216"/>
      <c r="H103" s="219">
        <v>631.73</v>
      </c>
      <c r="I103" s="220"/>
      <c r="J103" s="216"/>
      <c r="K103" s="216"/>
      <c r="L103" s="221"/>
      <c r="M103" s="222"/>
      <c r="N103" s="223"/>
      <c r="O103" s="223"/>
      <c r="P103" s="223"/>
      <c r="Q103" s="223"/>
      <c r="R103" s="223"/>
      <c r="S103" s="223"/>
      <c r="T103" s="224"/>
      <c r="AT103" s="225" t="s">
        <v>144</v>
      </c>
      <c r="AU103" s="225" t="s">
        <v>84</v>
      </c>
      <c r="AV103" s="14" t="s">
        <v>84</v>
      </c>
      <c r="AW103" s="14" t="s">
        <v>35</v>
      </c>
      <c r="AX103" s="14" t="s">
        <v>82</v>
      </c>
      <c r="AY103" s="225" t="s">
        <v>133</v>
      </c>
    </row>
    <row r="104" spans="1:65" s="2" customFormat="1" ht="16.5" customHeight="1">
      <c r="A104" s="34"/>
      <c r="B104" s="35"/>
      <c r="C104" s="188" t="s">
        <v>166</v>
      </c>
      <c r="D104" s="188" t="s">
        <v>135</v>
      </c>
      <c r="E104" s="189" t="s">
        <v>167</v>
      </c>
      <c r="F104" s="190" t="s">
        <v>168</v>
      </c>
      <c r="G104" s="191" t="s">
        <v>149</v>
      </c>
      <c r="H104" s="192">
        <v>189.51900000000001</v>
      </c>
      <c r="I104" s="193"/>
      <c r="J104" s="194">
        <f>ROUND(I104*H104,2)</f>
        <v>0</v>
      </c>
      <c r="K104" s="190" t="s">
        <v>139</v>
      </c>
      <c r="L104" s="39"/>
      <c r="M104" s="195" t="s">
        <v>28</v>
      </c>
      <c r="N104" s="196" t="s">
        <v>47</v>
      </c>
      <c r="O104" s="65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99" t="s">
        <v>140</v>
      </c>
      <c r="AT104" s="199" t="s">
        <v>135</v>
      </c>
      <c r="AU104" s="199" t="s">
        <v>84</v>
      </c>
      <c r="AY104" s="17" t="s">
        <v>133</v>
      </c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17" t="s">
        <v>140</v>
      </c>
      <c r="BK104" s="200">
        <f>ROUND(I104*H104,2)</f>
        <v>0</v>
      </c>
      <c r="BL104" s="17" t="s">
        <v>140</v>
      </c>
      <c r="BM104" s="199" t="s">
        <v>169</v>
      </c>
    </row>
    <row r="105" spans="1:65" s="2" customFormat="1" ht="19.2">
      <c r="A105" s="34"/>
      <c r="B105" s="35"/>
      <c r="C105" s="36"/>
      <c r="D105" s="201" t="s">
        <v>142</v>
      </c>
      <c r="E105" s="36"/>
      <c r="F105" s="202" t="s">
        <v>170</v>
      </c>
      <c r="G105" s="36"/>
      <c r="H105" s="36"/>
      <c r="I105" s="109"/>
      <c r="J105" s="36"/>
      <c r="K105" s="36"/>
      <c r="L105" s="39"/>
      <c r="M105" s="203"/>
      <c r="N105" s="204"/>
      <c r="O105" s="65"/>
      <c r="P105" s="65"/>
      <c r="Q105" s="65"/>
      <c r="R105" s="65"/>
      <c r="S105" s="65"/>
      <c r="T105" s="66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142</v>
      </c>
      <c r="AU105" s="17" t="s">
        <v>84</v>
      </c>
    </row>
    <row r="106" spans="1:65" s="14" customFormat="1" ht="10.199999999999999">
      <c r="B106" s="215"/>
      <c r="C106" s="216"/>
      <c r="D106" s="201" t="s">
        <v>144</v>
      </c>
      <c r="E106" s="216"/>
      <c r="F106" s="218" t="s">
        <v>292</v>
      </c>
      <c r="G106" s="216"/>
      <c r="H106" s="219">
        <v>189.51900000000001</v>
      </c>
      <c r="I106" s="220"/>
      <c r="J106" s="216"/>
      <c r="K106" s="216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144</v>
      </c>
      <c r="AU106" s="225" t="s">
        <v>84</v>
      </c>
      <c r="AV106" s="14" t="s">
        <v>84</v>
      </c>
      <c r="AW106" s="14" t="s">
        <v>4</v>
      </c>
      <c r="AX106" s="14" t="s">
        <v>82</v>
      </c>
      <c r="AY106" s="225" t="s">
        <v>133</v>
      </c>
    </row>
    <row r="107" spans="1:65" s="2" customFormat="1" ht="16.5" customHeight="1">
      <c r="A107" s="34"/>
      <c r="B107" s="35"/>
      <c r="C107" s="188" t="s">
        <v>172</v>
      </c>
      <c r="D107" s="188" t="s">
        <v>135</v>
      </c>
      <c r="E107" s="189" t="s">
        <v>173</v>
      </c>
      <c r="F107" s="190" t="s">
        <v>174</v>
      </c>
      <c r="G107" s="191" t="s">
        <v>149</v>
      </c>
      <c r="H107" s="192">
        <v>140.38200000000001</v>
      </c>
      <c r="I107" s="193"/>
      <c r="J107" s="194">
        <f>ROUND(I107*H107,2)</f>
        <v>0</v>
      </c>
      <c r="K107" s="190" t="s">
        <v>139</v>
      </c>
      <c r="L107" s="39"/>
      <c r="M107" s="195" t="s">
        <v>28</v>
      </c>
      <c r="N107" s="196" t="s">
        <v>47</v>
      </c>
      <c r="O107" s="65"/>
      <c r="P107" s="197">
        <f>O107*H107</f>
        <v>0</v>
      </c>
      <c r="Q107" s="197">
        <v>0</v>
      </c>
      <c r="R107" s="197">
        <f>Q107*H107</f>
        <v>0</v>
      </c>
      <c r="S107" s="197">
        <v>0</v>
      </c>
      <c r="T107" s="19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99" t="s">
        <v>140</v>
      </c>
      <c r="AT107" s="199" t="s">
        <v>135</v>
      </c>
      <c r="AU107" s="199" t="s">
        <v>84</v>
      </c>
      <c r="AY107" s="17" t="s">
        <v>133</v>
      </c>
      <c r="BE107" s="200">
        <f>IF(N107="základní",J107,0)</f>
        <v>0</v>
      </c>
      <c r="BF107" s="200">
        <f>IF(N107="snížená",J107,0)</f>
        <v>0</v>
      </c>
      <c r="BG107" s="200">
        <f>IF(N107="zákl. přenesená",J107,0)</f>
        <v>0</v>
      </c>
      <c r="BH107" s="200">
        <f>IF(N107="sníž. přenesená",J107,0)</f>
        <v>0</v>
      </c>
      <c r="BI107" s="200">
        <f>IF(N107="nulová",J107,0)</f>
        <v>0</v>
      </c>
      <c r="BJ107" s="17" t="s">
        <v>140</v>
      </c>
      <c r="BK107" s="200">
        <f>ROUND(I107*H107,2)</f>
        <v>0</v>
      </c>
      <c r="BL107" s="17" t="s">
        <v>140</v>
      </c>
      <c r="BM107" s="199" t="s">
        <v>293</v>
      </c>
    </row>
    <row r="108" spans="1:65" s="2" customFormat="1" ht="19.2">
      <c r="A108" s="34"/>
      <c r="B108" s="35"/>
      <c r="C108" s="36"/>
      <c r="D108" s="201" t="s">
        <v>142</v>
      </c>
      <c r="E108" s="36"/>
      <c r="F108" s="202" t="s">
        <v>176</v>
      </c>
      <c r="G108" s="36"/>
      <c r="H108" s="36"/>
      <c r="I108" s="109"/>
      <c r="J108" s="36"/>
      <c r="K108" s="36"/>
      <c r="L108" s="39"/>
      <c r="M108" s="203"/>
      <c r="N108" s="204"/>
      <c r="O108" s="65"/>
      <c r="P108" s="65"/>
      <c r="Q108" s="65"/>
      <c r="R108" s="65"/>
      <c r="S108" s="65"/>
      <c r="T108" s="66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142</v>
      </c>
      <c r="AU108" s="17" t="s">
        <v>84</v>
      </c>
    </row>
    <row r="109" spans="1:65" s="13" customFormat="1" ht="10.199999999999999">
      <c r="B109" s="205"/>
      <c r="C109" s="206"/>
      <c r="D109" s="201" t="s">
        <v>144</v>
      </c>
      <c r="E109" s="207" t="s">
        <v>28</v>
      </c>
      <c r="F109" s="208" t="s">
        <v>164</v>
      </c>
      <c r="G109" s="206"/>
      <c r="H109" s="207" t="s">
        <v>28</v>
      </c>
      <c r="I109" s="209"/>
      <c r="J109" s="206"/>
      <c r="K109" s="206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144</v>
      </c>
      <c r="AU109" s="214" t="s">
        <v>84</v>
      </c>
      <c r="AV109" s="13" t="s">
        <v>82</v>
      </c>
      <c r="AW109" s="13" t="s">
        <v>35</v>
      </c>
      <c r="AX109" s="13" t="s">
        <v>74</v>
      </c>
      <c r="AY109" s="214" t="s">
        <v>133</v>
      </c>
    </row>
    <row r="110" spans="1:65" s="14" customFormat="1" ht="10.199999999999999">
      <c r="B110" s="215"/>
      <c r="C110" s="216"/>
      <c r="D110" s="201" t="s">
        <v>144</v>
      </c>
      <c r="E110" s="217" t="s">
        <v>28</v>
      </c>
      <c r="F110" s="218" t="s">
        <v>294</v>
      </c>
      <c r="G110" s="216"/>
      <c r="H110" s="219">
        <v>70.19</v>
      </c>
      <c r="I110" s="220"/>
      <c r="J110" s="216"/>
      <c r="K110" s="216"/>
      <c r="L110" s="221"/>
      <c r="M110" s="222"/>
      <c r="N110" s="223"/>
      <c r="O110" s="223"/>
      <c r="P110" s="223"/>
      <c r="Q110" s="223"/>
      <c r="R110" s="223"/>
      <c r="S110" s="223"/>
      <c r="T110" s="224"/>
      <c r="AT110" s="225" t="s">
        <v>144</v>
      </c>
      <c r="AU110" s="225" t="s">
        <v>84</v>
      </c>
      <c r="AV110" s="14" t="s">
        <v>84</v>
      </c>
      <c r="AW110" s="14" t="s">
        <v>35</v>
      </c>
      <c r="AX110" s="14" t="s">
        <v>74</v>
      </c>
      <c r="AY110" s="225" t="s">
        <v>133</v>
      </c>
    </row>
    <row r="111" spans="1:65" s="13" customFormat="1" ht="10.199999999999999">
      <c r="B111" s="205"/>
      <c r="C111" s="206"/>
      <c r="D111" s="201" t="s">
        <v>144</v>
      </c>
      <c r="E111" s="207" t="s">
        <v>28</v>
      </c>
      <c r="F111" s="208" t="s">
        <v>178</v>
      </c>
      <c r="G111" s="206"/>
      <c r="H111" s="207" t="s">
        <v>28</v>
      </c>
      <c r="I111" s="209"/>
      <c r="J111" s="206"/>
      <c r="K111" s="206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144</v>
      </c>
      <c r="AU111" s="214" t="s">
        <v>84</v>
      </c>
      <c r="AV111" s="13" t="s">
        <v>82</v>
      </c>
      <c r="AW111" s="13" t="s">
        <v>35</v>
      </c>
      <c r="AX111" s="13" t="s">
        <v>74</v>
      </c>
      <c r="AY111" s="214" t="s">
        <v>133</v>
      </c>
    </row>
    <row r="112" spans="1:65" s="14" customFormat="1" ht="10.199999999999999">
      <c r="B112" s="215"/>
      <c r="C112" s="216"/>
      <c r="D112" s="201" t="s">
        <v>144</v>
      </c>
      <c r="E112" s="217" t="s">
        <v>28</v>
      </c>
      <c r="F112" s="218" t="s">
        <v>295</v>
      </c>
      <c r="G112" s="216"/>
      <c r="H112" s="219">
        <v>70.191999999999993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144</v>
      </c>
      <c r="AU112" s="225" t="s">
        <v>84</v>
      </c>
      <c r="AV112" s="14" t="s">
        <v>84</v>
      </c>
      <c r="AW112" s="14" t="s">
        <v>35</v>
      </c>
      <c r="AX112" s="14" t="s">
        <v>74</v>
      </c>
      <c r="AY112" s="225" t="s">
        <v>133</v>
      </c>
    </row>
    <row r="113" spans="1:65" s="15" customFormat="1" ht="10.199999999999999">
      <c r="B113" s="226"/>
      <c r="C113" s="227"/>
      <c r="D113" s="201" t="s">
        <v>144</v>
      </c>
      <c r="E113" s="228" t="s">
        <v>28</v>
      </c>
      <c r="F113" s="229" t="s">
        <v>180</v>
      </c>
      <c r="G113" s="227"/>
      <c r="H113" s="230">
        <v>140.38200000000001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AT113" s="236" t="s">
        <v>144</v>
      </c>
      <c r="AU113" s="236" t="s">
        <v>84</v>
      </c>
      <c r="AV113" s="15" t="s">
        <v>140</v>
      </c>
      <c r="AW113" s="15" t="s">
        <v>35</v>
      </c>
      <c r="AX113" s="15" t="s">
        <v>82</v>
      </c>
      <c r="AY113" s="236" t="s">
        <v>133</v>
      </c>
    </row>
    <row r="114" spans="1:65" s="2" customFormat="1" ht="16.5" customHeight="1">
      <c r="A114" s="34"/>
      <c r="B114" s="35"/>
      <c r="C114" s="188" t="s">
        <v>181</v>
      </c>
      <c r="D114" s="188" t="s">
        <v>135</v>
      </c>
      <c r="E114" s="189" t="s">
        <v>182</v>
      </c>
      <c r="F114" s="190" t="s">
        <v>183</v>
      </c>
      <c r="G114" s="191" t="s">
        <v>149</v>
      </c>
      <c r="H114" s="192">
        <v>701.92</v>
      </c>
      <c r="I114" s="193"/>
      <c r="J114" s="194">
        <f>ROUND(I114*H114,2)</f>
        <v>0</v>
      </c>
      <c r="K114" s="190" t="s">
        <v>139</v>
      </c>
      <c r="L114" s="39"/>
      <c r="M114" s="195" t="s">
        <v>28</v>
      </c>
      <c r="N114" s="196" t="s">
        <v>47</v>
      </c>
      <c r="O114" s="65"/>
      <c r="P114" s="197">
        <f>O114*H114</f>
        <v>0</v>
      </c>
      <c r="Q114" s="197">
        <v>0</v>
      </c>
      <c r="R114" s="197">
        <f>Q114*H114</f>
        <v>0</v>
      </c>
      <c r="S114" s="197">
        <v>0</v>
      </c>
      <c r="T114" s="19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99" t="s">
        <v>140</v>
      </c>
      <c r="AT114" s="199" t="s">
        <v>135</v>
      </c>
      <c r="AU114" s="199" t="s">
        <v>84</v>
      </c>
      <c r="AY114" s="17" t="s">
        <v>133</v>
      </c>
      <c r="BE114" s="200">
        <f>IF(N114="základní",J114,0)</f>
        <v>0</v>
      </c>
      <c r="BF114" s="200">
        <f>IF(N114="snížená",J114,0)</f>
        <v>0</v>
      </c>
      <c r="BG114" s="200">
        <f>IF(N114="zákl. přenesená",J114,0)</f>
        <v>0</v>
      </c>
      <c r="BH114" s="200">
        <f>IF(N114="sníž. přenesená",J114,0)</f>
        <v>0</v>
      </c>
      <c r="BI114" s="200">
        <f>IF(N114="nulová",J114,0)</f>
        <v>0</v>
      </c>
      <c r="BJ114" s="17" t="s">
        <v>140</v>
      </c>
      <c r="BK114" s="200">
        <f>ROUND(I114*H114,2)</f>
        <v>0</v>
      </c>
      <c r="BL114" s="17" t="s">
        <v>140</v>
      </c>
      <c r="BM114" s="199" t="s">
        <v>184</v>
      </c>
    </row>
    <row r="115" spans="1:65" s="2" customFormat="1" ht="19.2">
      <c r="A115" s="34"/>
      <c r="B115" s="35"/>
      <c r="C115" s="36"/>
      <c r="D115" s="201" t="s">
        <v>142</v>
      </c>
      <c r="E115" s="36"/>
      <c r="F115" s="202" t="s">
        <v>185</v>
      </c>
      <c r="G115" s="36"/>
      <c r="H115" s="36"/>
      <c r="I115" s="109"/>
      <c r="J115" s="36"/>
      <c r="K115" s="36"/>
      <c r="L115" s="39"/>
      <c r="M115" s="203"/>
      <c r="N115" s="204"/>
      <c r="O115" s="65"/>
      <c r="P115" s="65"/>
      <c r="Q115" s="65"/>
      <c r="R115" s="65"/>
      <c r="S115" s="65"/>
      <c r="T115" s="66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142</v>
      </c>
      <c r="AU115" s="17" t="s">
        <v>84</v>
      </c>
    </row>
    <row r="116" spans="1:65" s="13" customFormat="1" ht="10.199999999999999">
      <c r="B116" s="205"/>
      <c r="C116" s="206"/>
      <c r="D116" s="201" t="s">
        <v>144</v>
      </c>
      <c r="E116" s="207" t="s">
        <v>28</v>
      </c>
      <c r="F116" s="208" t="s">
        <v>186</v>
      </c>
      <c r="G116" s="206"/>
      <c r="H116" s="207" t="s">
        <v>28</v>
      </c>
      <c r="I116" s="209"/>
      <c r="J116" s="206"/>
      <c r="K116" s="206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144</v>
      </c>
      <c r="AU116" s="214" t="s">
        <v>84</v>
      </c>
      <c r="AV116" s="13" t="s">
        <v>82</v>
      </c>
      <c r="AW116" s="13" t="s">
        <v>35</v>
      </c>
      <c r="AX116" s="13" t="s">
        <v>74</v>
      </c>
      <c r="AY116" s="214" t="s">
        <v>133</v>
      </c>
    </row>
    <row r="117" spans="1:65" s="14" customFormat="1" ht="10.199999999999999">
      <c r="B117" s="215"/>
      <c r="C117" s="216"/>
      <c r="D117" s="201" t="s">
        <v>144</v>
      </c>
      <c r="E117" s="217" t="s">
        <v>28</v>
      </c>
      <c r="F117" s="218" t="s">
        <v>296</v>
      </c>
      <c r="G117" s="216"/>
      <c r="H117" s="219">
        <v>701.92</v>
      </c>
      <c r="I117" s="220"/>
      <c r="J117" s="216"/>
      <c r="K117" s="216"/>
      <c r="L117" s="221"/>
      <c r="M117" s="222"/>
      <c r="N117" s="223"/>
      <c r="O117" s="223"/>
      <c r="P117" s="223"/>
      <c r="Q117" s="223"/>
      <c r="R117" s="223"/>
      <c r="S117" s="223"/>
      <c r="T117" s="224"/>
      <c r="AT117" s="225" t="s">
        <v>144</v>
      </c>
      <c r="AU117" s="225" t="s">
        <v>84</v>
      </c>
      <c r="AV117" s="14" t="s">
        <v>84</v>
      </c>
      <c r="AW117" s="14" t="s">
        <v>35</v>
      </c>
      <c r="AX117" s="14" t="s">
        <v>82</v>
      </c>
      <c r="AY117" s="225" t="s">
        <v>133</v>
      </c>
    </row>
    <row r="118" spans="1:65" s="2" customFormat="1" ht="16.5" customHeight="1">
      <c r="A118" s="34"/>
      <c r="B118" s="35"/>
      <c r="C118" s="188" t="s">
        <v>188</v>
      </c>
      <c r="D118" s="188" t="s">
        <v>135</v>
      </c>
      <c r="E118" s="189" t="s">
        <v>189</v>
      </c>
      <c r="F118" s="190" t="s">
        <v>190</v>
      </c>
      <c r="G118" s="191" t="s">
        <v>149</v>
      </c>
      <c r="H118" s="192">
        <v>702.65</v>
      </c>
      <c r="I118" s="193"/>
      <c r="J118" s="194">
        <f>ROUND(I118*H118,2)</f>
        <v>0</v>
      </c>
      <c r="K118" s="190" t="s">
        <v>139</v>
      </c>
      <c r="L118" s="39"/>
      <c r="M118" s="195" t="s">
        <v>28</v>
      </c>
      <c r="N118" s="196" t="s">
        <v>47</v>
      </c>
      <c r="O118" s="65"/>
      <c r="P118" s="197">
        <f>O118*H118</f>
        <v>0</v>
      </c>
      <c r="Q118" s="197">
        <v>0</v>
      </c>
      <c r="R118" s="197">
        <f>Q118*H118</f>
        <v>0</v>
      </c>
      <c r="S118" s="197">
        <v>0</v>
      </c>
      <c r="T118" s="19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99" t="s">
        <v>140</v>
      </c>
      <c r="AT118" s="199" t="s">
        <v>135</v>
      </c>
      <c r="AU118" s="199" t="s">
        <v>84</v>
      </c>
      <c r="AY118" s="17" t="s">
        <v>133</v>
      </c>
      <c r="BE118" s="200">
        <f>IF(N118="základní",J118,0)</f>
        <v>0</v>
      </c>
      <c r="BF118" s="200">
        <f>IF(N118="snížená",J118,0)</f>
        <v>0</v>
      </c>
      <c r="BG118" s="200">
        <f>IF(N118="zákl. přenesená",J118,0)</f>
        <v>0</v>
      </c>
      <c r="BH118" s="200">
        <f>IF(N118="sníž. přenesená",J118,0)</f>
        <v>0</v>
      </c>
      <c r="BI118" s="200">
        <f>IF(N118="nulová",J118,0)</f>
        <v>0</v>
      </c>
      <c r="BJ118" s="17" t="s">
        <v>140</v>
      </c>
      <c r="BK118" s="200">
        <f>ROUND(I118*H118,2)</f>
        <v>0</v>
      </c>
      <c r="BL118" s="17" t="s">
        <v>140</v>
      </c>
      <c r="BM118" s="199" t="s">
        <v>191</v>
      </c>
    </row>
    <row r="119" spans="1:65" s="2" customFormat="1" ht="19.2">
      <c r="A119" s="34"/>
      <c r="B119" s="35"/>
      <c r="C119" s="36"/>
      <c r="D119" s="201" t="s">
        <v>142</v>
      </c>
      <c r="E119" s="36"/>
      <c r="F119" s="202" t="s">
        <v>192</v>
      </c>
      <c r="G119" s="36"/>
      <c r="H119" s="36"/>
      <c r="I119" s="109"/>
      <c r="J119" s="36"/>
      <c r="K119" s="36"/>
      <c r="L119" s="39"/>
      <c r="M119" s="203"/>
      <c r="N119" s="204"/>
      <c r="O119" s="65"/>
      <c r="P119" s="65"/>
      <c r="Q119" s="65"/>
      <c r="R119" s="65"/>
      <c r="S119" s="65"/>
      <c r="T119" s="6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142</v>
      </c>
      <c r="AU119" s="17" t="s">
        <v>84</v>
      </c>
    </row>
    <row r="120" spans="1:65" s="13" customFormat="1" ht="10.199999999999999">
      <c r="B120" s="205"/>
      <c r="C120" s="206"/>
      <c r="D120" s="201" t="s">
        <v>144</v>
      </c>
      <c r="E120" s="207" t="s">
        <v>28</v>
      </c>
      <c r="F120" s="208" t="s">
        <v>193</v>
      </c>
      <c r="G120" s="206"/>
      <c r="H120" s="207" t="s">
        <v>28</v>
      </c>
      <c r="I120" s="209"/>
      <c r="J120" s="206"/>
      <c r="K120" s="206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144</v>
      </c>
      <c r="AU120" s="214" t="s">
        <v>84</v>
      </c>
      <c r="AV120" s="13" t="s">
        <v>82</v>
      </c>
      <c r="AW120" s="13" t="s">
        <v>35</v>
      </c>
      <c r="AX120" s="13" t="s">
        <v>74</v>
      </c>
      <c r="AY120" s="214" t="s">
        <v>133</v>
      </c>
    </row>
    <row r="121" spans="1:65" s="14" customFormat="1" ht="10.199999999999999">
      <c r="B121" s="215"/>
      <c r="C121" s="216"/>
      <c r="D121" s="201" t="s">
        <v>144</v>
      </c>
      <c r="E121" s="217" t="s">
        <v>28</v>
      </c>
      <c r="F121" s="218" t="s">
        <v>297</v>
      </c>
      <c r="G121" s="216"/>
      <c r="H121" s="219">
        <v>702.65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144</v>
      </c>
      <c r="AU121" s="225" t="s">
        <v>84</v>
      </c>
      <c r="AV121" s="14" t="s">
        <v>84</v>
      </c>
      <c r="AW121" s="14" t="s">
        <v>35</v>
      </c>
      <c r="AX121" s="14" t="s">
        <v>82</v>
      </c>
      <c r="AY121" s="225" t="s">
        <v>133</v>
      </c>
    </row>
    <row r="122" spans="1:65" s="2" customFormat="1" ht="16.5" customHeight="1">
      <c r="A122" s="34"/>
      <c r="B122" s="35"/>
      <c r="C122" s="188" t="s">
        <v>195</v>
      </c>
      <c r="D122" s="188" t="s">
        <v>135</v>
      </c>
      <c r="E122" s="189" t="s">
        <v>196</v>
      </c>
      <c r="F122" s="190" t="s">
        <v>197</v>
      </c>
      <c r="G122" s="191" t="s">
        <v>149</v>
      </c>
      <c r="H122" s="192">
        <v>631.73500000000001</v>
      </c>
      <c r="I122" s="193"/>
      <c r="J122" s="194">
        <f>ROUND(I122*H122,2)</f>
        <v>0</v>
      </c>
      <c r="K122" s="190" t="s">
        <v>139</v>
      </c>
      <c r="L122" s="39"/>
      <c r="M122" s="195" t="s">
        <v>28</v>
      </c>
      <c r="N122" s="196" t="s">
        <v>47</v>
      </c>
      <c r="O122" s="65"/>
      <c r="P122" s="197">
        <f>O122*H122</f>
        <v>0</v>
      </c>
      <c r="Q122" s="197">
        <v>0</v>
      </c>
      <c r="R122" s="197">
        <f>Q122*H122</f>
        <v>0</v>
      </c>
      <c r="S122" s="197">
        <v>0</v>
      </c>
      <c r="T122" s="19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9" t="s">
        <v>140</v>
      </c>
      <c r="AT122" s="199" t="s">
        <v>135</v>
      </c>
      <c r="AU122" s="199" t="s">
        <v>84</v>
      </c>
      <c r="AY122" s="17" t="s">
        <v>133</v>
      </c>
      <c r="BE122" s="200">
        <f>IF(N122="základní",J122,0)</f>
        <v>0</v>
      </c>
      <c r="BF122" s="200">
        <f>IF(N122="snížená",J122,0)</f>
        <v>0</v>
      </c>
      <c r="BG122" s="200">
        <f>IF(N122="zákl. přenesená",J122,0)</f>
        <v>0</v>
      </c>
      <c r="BH122" s="200">
        <f>IF(N122="sníž. přenesená",J122,0)</f>
        <v>0</v>
      </c>
      <c r="BI122" s="200">
        <f>IF(N122="nulová",J122,0)</f>
        <v>0</v>
      </c>
      <c r="BJ122" s="17" t="s">
        <v>140</v>
      </c>
      <c r="BK122" s="200">
        <f>ROUND(I122*H122,2)</f>
        <v>0</v>
      </c>
      <c r="BL122" s="17" t="s">
        <v>140</v>
      </c>
      <c r="BM122" s="199" t="s">
        <v>298</v>
      </c>
    </row>
    <row r="123" spans="1:65" s="2" customFormat="1" ht="10.199999999999999">
      <c r="A123" s="34"/>
      <c r="B123" s="35"/>
      <c r="C123" s="36"/>
      <c r="D123" s="201" t="s">
        <v>142</v>
      </c>
      <c r="E123" s="36"/>
      <c r="F123" s="202" t="s">
        <v>199</v>
      </c>
      <c r="G123" s="36"/>
      <c r="H123" s="36"/>
      <c r="I123" s="109"/>
      <c r="J123" s="36"/>
      <c r="K123" s="36"/>
      <c r="L123" s="39"/>
      <c r="M123" s="203"/>
      <c r="N123" s="204"/>
      <c r="O123" s="65"/>
      <c r="P123" s="65"/>
      <c r="Q123" s="65"/>
      <c r="R123" s="65"/>
      <c r="S123" s="65"/>
      <c r="T123" s="66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142</v>
      </c>
      <c r="AU123" s="17" t="s">
        <v>84</v>
      </c>
    </row>
    <row r="124" spans="1:65" s="13" customFormat="1" ht="10.199999999999999">
      <c r="B124" s="205"/>
      <c r="C124" s="206"/>
      <c r="D124" s="201" t="s">
        <v>144</v>
      </c>
      <c r="E124" s="207" t="s">
        <v>28</v>
      </c>
      <c r="F124" s="208" t="s">
        <v>200</v>
      </c>
      <c r="G124" s="206"/>
      <c r="H124" s="207" t="s">
        <v>28</v>
      </c>
      <c r="I124" s="209"/>
      <c r="J124" s="206"/>
      <c r="K124" s="206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144</v>
      </c>
      <c r="AU124" s="214" t="s">
        <v>84</v>
      </c>
      <c r="AV124" s="13" t="s">
        <v>82</v>
      </c>
      <c r="AW124" s="13" t="s">
        <v>35</v>
      </c>
      <c r="AX124" s="13" t="s">
        <v>74</v>
      </c>
      <c r="AY124" s="214" t="s">
        <v>133</v>
      </c>
    </row>
    <row r="125" spans="1:65" s="14" customFormat="1" ht="10.199999999999999">
      <c r="B125" s="215"/>
      <c r="C125" s="216"/>
      <c r="D125" s="201" t="s">
        <v>144</v>
      </c>
      <c r="E125" s="217" t="s">
        <v>28</v>
      </c>
      <c r="F125" s="218" t="s">
        <v>299</v>
      </c>
      <c r="G125" s="216"/>
      <c r="H125" s="219">
        <v>631.73500000000001</v>
      </c>
      <c r="I125" s="220"/>
      <c r="J125" s="216"/>
      <c r="K125" s="216"/>
      <c r="L125" s="221"/>
      <c r="M125" s="222"/>
      <c r="N125" s="223"/>
      <c r="O125" s="223"/>
      <c r="P125" s="223"/>
      <c r="Q125" s="223"/>
      <c r="R125" s="223"/>
      <c r="S125" s="223"/>
      <c r="T125" s="224"/>
      <c r="AT125" s="225" t="s">
        <v>144</v>
      </c>
      <c r="AU125" s="225" t="s">
        <v>84</v>
      </c>
      <c r="AV125" s="14" t="s">
        <v>84</v>
      </c>
      <c r="AW125" s="14" t="s">
        <v>35</v>
      </c>
      <c r="AX125" s="14" t="s">
        <v>82</v>
      </c>
      <c r="AY125" s="225" t="s">
        <v>133</v>
      </c>
    </row>
    <row r="126" spans="1:65" s="2" customFormat="1" ht="16.5" customHeight="1">
      <c r="A126" s="34"/>
      <c r="B126" s="35"/>
      <c r="C126" s="188" t="s">
        <v>202</v>
      </c>
      <c r="D126" s="188" t="s">
        <v>135</v>
      </c>
      <c r="E126" s="189" t="s">
        <v>203</v>
      </c>
      <c r="F126" s="190" t="s">
        <v>204</v>
      </c>
      <c r="G126" s="191" t="s">
        <v>149</v>
      </c>
      <c r="H126" s="192">
        <v>701.92</v>
      </c>
      <c r="I126" s="193"/>
      <c r="J126" s="194">
        <f>ROUND(I126*H126,2)</f>
        <v>0</v>
      </c>
      <c r="K126" s="190" t="s">
        <v>139</v>
      </c>
      <c r="L126" s="39"/>
      <c r="M126" s="195" t="s">
        <v>28</v>
      </c>
      <c r="N126" s="196" t="s">
        <v>47</v>
      </c>
      <c r="O126" s="65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140</v>
      </c>
      <c r="AT126" s="199" t="s">
        <v>135</v>
      </c>
      <c r="AU126" s="199" t="s">
        <v>84</v>
      </c>
      <c r="AY126" s="17" t="s">
        <v>133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7" t="s">
        <v>140</v>
      </c>
      <c r="BK126" s="200">
        <f>ROUND(I126*H126,2)</f>
        <v>0</v>
      </c>
      <c r="BL126" s="17" t="s">
        <v>140</v>
      </c>
      <c r="BM126" s="199" t="s">
        <v>205</v>
      </c>
    </row>
    <row r="127" spans="1:65" s="2" customFormat="1" ht="10.199999999999999">
      <c r="A127" s="34"/>
      <c r="B127" s="35"/>
      <c r="C127" s="36"/>
      <c r="D127" s="201" t="s">
        <v>142</v>
      </c>
      <c r="E127" s="36"/>
      <c r="F127" s="202" t="s">
        <v>206</v>
      </c>
      <c r="G127" s="36"/>
      <c r="H127" s="36"/>
      <c r="I127" s="109"/>
      <c r="J127" s="36"/>
      <c r="K127" s="36"/>
      <c r="L127" s="39"/>
      <c r="M127" s="203"/>
      <c r="N127" s="204"/>
      <c r="O127" s="65"/>
      <c r="P127" s="65"/>
      <c r="Q127" s="65"/>
      <c r="R127" s="65"/>
      <c r="S127" s="65"/>
      <c r="T127" s="6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142</v>
      </c>
      <c r="AU127" s="17" t="s">
        <v>84</v>
      </c>
    </row>
    <row r="128" spans="1:65" s="13" customFormat="1" ht="10.199999999999999">
      <c r="B128" s="205"/>
      <c r="C128" s="206"/>
      <c r="D128" s="201" t="s">
        <v>144</v>
      </c>
      <c r="E128" s="207" t="s">
        <v>28</v>
      </c>
      <c r="F128" s="208" t="s">
        <v>207</v>
      </c>
      <c r="G128" s="206"/>
      <c r="H128" s="207" t="s">
        <v>28</v>
      </c>
      <c r="I128" s="209"/>
      <c r="J128" s="206"/>
      <c r="K128" s="206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144</v>
      </c>
      <c r="AU128" s="214" t="s">
        <v>84</v>
      </c>
      <c r="AV128" s="13" t="s">
        <v>82</v>
      </c>
      <c r="AW128" s="13" t="s">
        <v>35</v>
      </c>
      <c r="AX128" s="13" t="s">
        <v>74</v>
      </c>
      <c r="AY128" s="214" t="s">
        <v>133</v>
      </c>
    </row>
    <row r="129" spans="1:65" s="13" customFormat="1" ht="10.199999999999999">
      <c r="B129" s="205"/>
      <c r="C129" s="206"/>
      <c r="D129" s="201" t="s">
        <v>144</v>
      </c>
      <c r="E129" s="207" t="s">
        <v>28</v>
      </c>
      <c r="F129" s="208" t="s">
        <v>208</v>
      </c>
      <c r="G129" s="206"/>
      <c r="H129" s="207" t="s">
        <v>28</v>
      </c>
      <c r="I129" s="209"/>
      <c r="J129" s="206"/>
      <c r="K129" s="206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144</v>
      </c>
      <c r="AU129" s="214" t="s">
        <v>84</v>
      </c>
      <c r="AV129" s="13" t="s">
        <v>82</v>
      </c>
      <c r="AW129" s="13" t="s">
        <v>35</v>
      </c>
      <c r="AX129" s="13" t="s">
        <v>74</v>
      </c>
      <c r="AY129" s="214" t="s">
        <v>133</v>
      </c>
    </row>
    <row r="130" spans="1:65" s="14" customFormat="1" ht="10.199999999999999">
      <c r="B130" s="215"/>
      <c r="C130" s="216"/>
      <c r="D130" s="201" t="s">
        <v>144</v>
      </c>
      <c r="E130" s="217" t="s">
        <v>28</v>
      </c>
      <c r="F130" s="218" t="s">
        <v>300</v>
      </c>
      <c r="G130" s="216"/>
      <c r="H130" s="219">
        <v>631.73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144</v>
      </c>
      <c r="AU130" s="225" t="s">
        <v>84</v>
      </c>
      <c r="AV130" s="14" t="s">
        <v>84</v>
      </c>
      <c r="AW130" s="14" t="s">
        <v>35</v>
      </c>
      <c r="AX130" s="14" t="s">
        <v>74</v>
      </c>
      <c r="AY130" s="225" t="s">
        <v>133</v>
      </c>
    </row>
    <row r="131" spans="1:65" s="13" customFormat="1" ht="10.199999999999999">
      <c r="B131" s="205"/>
      <c r="C131" s="206"/>
      <c r="D131" s="201" t="s">
        <v>144</v>
      </c>
      <c r="E131" s="207" t="s">
        <v>28</v>
      </c>
      <c r="F131" s="208" t="s">
        <v>208</v>
      </c>
      <c r="G131" s="206"/>
      <c r="H131" s="207" t="s">
        <v>28</v>
      </c>
      <c r="I131" s="209"/>
      <c r="J131" s="206"/>
      <c r="K131" s="206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144</v>
      </c>
      <c r="AU131" s="214" t="s">
        <v>84</v>
      </c>
      <c r="AV131" s="13" t="s">
        <v>82</v>
      </c>
      <c r="AW131" s="13" t="s">
        <v>35</v>
      </c>
      <c r="AX131" s="13" t="s">
        <v>74</v>
      </c>
      <c r="AY131" s="214" t="s">
        <v>133</v>
      </c>
    </row>
    <row r="132" spans="1:65" s="14" customFormat="1" ht="10.199999999999999">
      <c r="B132" s="215"/>
      <c r="C132" s="216"/>
      <c r="D132" s="201" t="s">
        <v>144</v>
      </c>
      <c r="E132" s="217" t="s">
        <v>28</v>
      </c>
      <c r="F132" s="218" t="s">
        <v>294</v>
      </c>
      <c r="G132" s="216"/>
      <c r="H132" s="219">
        <v>70.19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144</v>
      </c>
      <c r="AU132" s="225" t="s">
        <v>84</v>
      </c>
      <c r="AV132" s="14" t="s">
        <v>84</v>
      </c>
      <c r="AW132" s="14" t="s">
        <v>35</v>
      </c>
      <c r="AX132" s="14" t="s">
        <v>74</v>
      </c>
      <c r="AY132" s="225" t="s">
        <v>133</v>
      </c>
    </row>
    <row r="133" spans="1:65" s="15" customFormat="1" ht="10.199999999999999">
      <c r="B133" s="226"/>
      <c r="C133" s="227"/>
      <c r="D133" s="201" t="s">
        <v>144</v>
      </c>
      <c r="E133" s="228" t="s">
        <v>28</v>
      </c>
      <c r="F133" s="229" t="s">
        <v>180</v>
      </c>
      <c r="G133" s="227"/>
      <c r="H133" s="230">
        <v>701.92000000000007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AT133" s="236" t="s">
        <v>144</v>
      </c>
      <c r="AU133" s="236" t="s">
        <v>84</v>
      </c>
      <c r="AV133" s="15" t="s">
        <v>140</v>
      </c>
      <c r="AW133" s="15" t="s">
        <v>35</v>
      </c>
      <c r="AX133" s="15" t="s">
        <v>82</v>
      </c>
      <c r="AY133" s="236" t="s">
        <v>133</v>
      </c>
    </row>
    <row r="134" spans="1:65" s="2" customFormat="1" ht="16.5" customHeight="1">
      <c r="A134" s="34"/>
      <c r="B134" s="35"/>
      <c r="C134" s="188" t="s">
        <v>210</v>
      </c>
      <c r="D134" s="188" t="s">
        <v>135</v>
      </c>
      <c r="E134" s="189" t="s">
        <v>211</v>
      </c>
      <c r="F134" s="190" t="s">
        <v>212</v>
      </c>
      <c r="G134" s="191" t="s">
        <v>213</v>
      </c>
      <c r="H134" s="192">
        <v>600</v>
      </c>
      <c r="I134" s="193"/>
      <c r="J134" s="194">
        <f>ROUND(I134*H134,2)</f>
        <v>0</v>
      </c>
      <c r="K134" s="190" t="s">
        <v>139</v>
      </c>
      <c r="L134" s="39"/>
      <c r="M134" s="195" t="s">
        <v>28</v>
      </c>
      <c r="N134" s="196" t="s">
        <v>47</v>
      </c>
      <c r="O134" s="65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140</v>
      </c>
      <c r="AT134" s="199" t="s">
        <v>135</v>
      </c>
      <c r="AU134" s="199" t="s">
        <v>84</v>
      </c>
      <c r="AY134" s="17" t="s">
        <v>133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7" t="s">
        <v>140</v>
      </c>
      <c r="BK134" s="200">
        <f>ROUND(I134*H134,2)</f>
        <v>0</v>
      </c>
      <c r="BL134" s="17" t="s">
        <v>140</v>
      </c>
      <c r="BM134" s="199" t="s">
        <v>214</v>
      </c>
    </row>
    <row r="135" spans="1:65" s="2" customFormat="1" ht="19.2">
      <c r="A135" s="34"/>
      <c r="B135" s="35"/>
      <c r="C135" s="36"/>
      <c r="D135" s="201" t="s">
        <v>142</v>
      </c>
      <c r="E135" s="36"/>
      <c r="F135" s="202" t="s">
        <v>215</v>
      </c>
      <c r="G135" s="36"/>
      <c r="H135" s="36"/>
      <c r="I135" s="109"/>
      <c r="J135" s="36"/>
      <c r="K135" s="36"/>
      <c r="L135" s="39"/>
      <c r="M135" s="203"/>
      <c r="N135" s="204"/>
      <c r="O135" s="65"/>
      <c r="P135" s="65"/>
      <c r="Q135" s="65"/>
      <c r="R135" s="65"/>
      <c r="S135" s="65"/>
      <c r="T135" s="66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142</v>
      </c>
      <c r="AU135" s="17" t="s">
        <v>84</v>
      </c>
    </row>
    <row r="136" spans="1:65" s="13" customFormat="1" ht="10.199999999999999">
      <c r="B136" s="205"/>
      <c r="C136" s="206"/>
      <c r="D136" s="201" t="s">
        <v>144</v>
      </c>
      <c r="E136" s="207" t="s">
        <v>28</v>
      </c>
      <c r="F136" s="208" t="s">
        <v>301</v>
      </c>
      <c r="G136" s="206"/>
      <c r="H136" s="207" t="s">
        <v>28</v>
      </c>
      <c r="I136" s="209"/>
      <c r="J136" s="206"/>
      <c r="K136" s="206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144</v>
      </c>
      <c r="AU136" s="214" t="s">
        <v>84</v>
      </c>
      <c r="AV136" s="13" t="s">
        <v>82</v>
      </c>
      <c r="AW136" s="13" t="s">
        <v>35</v>
      </c>
      <c r="AX136" s="13" t="s">
        <v>74</v>
      </c>
      <c r="AY136" s="214" t="s">
        <v>133</v>
      </c>
    </row>
    <row r="137" spans="1:65" s="14" customFormat="1" ht="10.199999999999999">
      <c r="B137" s="215"/>
      <c r="C137" s="216"/>
      <c r="D137" s="201" t="s">
        <v>144</v>
      </c>
      <c r="E137" s="217" t="s">
        <v>28</v>
      </c>
      <c r="F137" s="218" t="s">
        <v>302</v>
      </c>
      <c r="G137" s="216"/>
      <c r="H137" s="219">
        <v>600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144</v>
      </c>
      <c r="AU137" s="225" t="s">
        <v>84</v>
      </c>
      <c r="AV137" s="14" t="s">
        <v>84</v>
      </c>
      <c r="AW137" s="14" t="s">
        <v>35</v>
      </c>
      <c r="AX137" s="14" t="s">
        <v>82</v>
      </c>
      <c r="AY137" s="225" t="s">
        <v>133</v>
      </c>
    </row>
    <row r="138" spans="1:65" s="2" customFormat="1" ht="16.5" customHeight="1">
      <c r="A138" s="34"/>
      <c r="B138" s="35"/>
      <c r="C138" s="188" t="s">
        <v>218</v>
      </c>
      <c r="D138" s="188" t="s">
        <v>135</v>
      </c>
      <c r="E138" s="189" t="s">
        <v>219</v>
      </c>
      <c r="F138" s="190" t="s">
        <v>220</v>
      </c>
      <c r="G138" s="191" t="s">
        <v>138</v>
      </c>
      <c r="H138" s="192">
        <v>0.32200000000000001</v>
      </c>
      <c r="I138" s="193"/>
      <c r="J138" s="194">
        <f>ROUND(I138*H138,2)</f>
        <v>0</v>
      </c>
      <c r="K138" s="190" t="s">
        <v>139</v>
      </c>
      <c r="L138" s="39"/>
      <c r="M138" s="195" t="s">
        <v>28</v>
      </c>
      <c r="N138" s="196" t="s">
        <v>47</v>
      </c>
      <c r="O138" s="65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140</v>
      </c>
      <c r="AT138" s="199" t="s">
        <v>135</v>
      </c>
      <c r="AU138" s="199" t="s">
        <v>84</v>
      </c>
      <c r="AY138" s="17" t="s">
        <v>133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7" t="s">
        <v>140</v>
      </c>
      <c r="BK138" s="200">
        <f>ROUND(I138*H138,2)</f>
        <v>0</v>
      </c>
      <c r="BL138" s="17" t="s">
        <v>140</v>
      </c>
      <c r="BM138" s="199" t="s">
        <v>221</v>
      </c>
    </row>
    <row r="139" spans="1:65" s="2" customFormat="1" ht="10.199999999999999">
      <c r="A139" s="34"/>
      <c r="B139" s="35"/>
      <c r="C139" s="36"/>
      <c r="D139" s="201" t="s">
        <v>142</v>
      </c>
      <c r="E139" s="36"/>
      <c r="F139" s="202" t="s">
        <v>222</v>
      </c>
      <c r="G139" s="36"/>
      <c r="H139" s="36"/>
      <c r="I139" s="109"/>
      <c r="J139" s="36"/>
      <c r="K139" s="36"/>
      <c r="L139" s="39"/>
      <c r="M139" s="203"/>
      <c r="N139" s="204"/>
      <c r="O139" s="65"/>
      <c r="P139" s="65"/>
      <c r="Q139" s="65"/>
      <c r="R139" s="65"/>
      <c r="S139" s="65"/>
      <c r="T139" s="6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142</v>
      </c>
      <c r="AU139" s="17" t="s">
        <v>84</v>
      </c>
    </row>
    <row r="140" spans="1:65" s="13" customFormat="1" ht="10.199999999999999">
      <c r="B140" s="205"/>
      <c r="C140" s="206"/>
      <c r="D140" s="201" t="s">
        <v>144</v>
      </c>
      <c r="E140" s="207" t="s">
        <v>28</v>
      </c>
      <c r="F140" s="208" t="s">
        <v>223</v>
      </c>
      <c r="G140" s="206"/>
      <c r="H140" s="207" t="s">
        <v>28</v>
      </c>
      <c r="I140" s="209"/>
      <c r="J140" s="206"/>
      <c r="K140" s="206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144</v>
      </c>
      <c r="AU140" s="214" t="s">
        <v>84</v>
      </c>
      <c r="AV140" s="13" t="s">
        <v>82</v>
      </c>
      <c r="AW140" s="13" t="s">
        <v>35</v>
      </c>
      <c r="AX140" s="13" t="s">
        <v>74</v>
      </c>
      <c r="AY140" s="214" t="s">
        <v>133</v>
      </c>
    </row>
    <row r="141" spans="1:65" s="14" customFormat="1" ht="10.199999999999999">
      <c r="B141" s="215"/>
      <c r="C141" s="216"/>
      <c r="D141" s="201" t="s">
        <v>144</v>
      </c>
      <c r="E141" s="217" t="s">
        <v>28</v>
      </c>
      <c r="F141" s="218" t="s">
        <v>288</v>
      </c>
      <c r="G141" s="216"/>
      <c r="H141" s="219">
        <v>0.32200000000000001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144</v>
      </c>
      <c r="AU141" s="225" t="s">
        <v>84</v>
      </c>
      <c r="AV141" s="14" t="s">
        <v>84</v>
      </c>
      <c r="AW141" s="14" t="s">
        <v>35</v>
      </c>
      <c r="AX141" s="14" t="s">
        <v>82</v>
      </c>
      <c r="AY141" s="225" t="s">
        <v>133</v>
      </c>
    </row>
    <row r="142" spans="1:65" s="2" customFormat="1" ht="16.5" customHeight="1">
      <c r="A142" s="34"/>
      <c r="B142" s="35"/>
      <c r="C142" s="188" t="s">
        <v>224</v>
      </c>
      <c r="D142" s="188" t="s">
        <v>135</v>
      </c>
      <c r="E142" s="189" t="s">
        <v>225</v>
      </c>
      <c r="F142" s="190" t="s">
        <v>226</v>
      </c>
      <c r="G142" s="191" t="s">
        <v>227</v>
      </c>
      <c r="H142" s="192">
        <v>1263.4559999999999</v>
      </c>
      <c r="I142" s="193"/>
      <c r="J142" s="194">
        <f>ROUND(I142*H142,2)</f>
        <v>0</v>
      </c>
      <c r="K142" s="190" t="s">
        <v>28</v>
      </c>
      <c r="L142" s="39"/>
      <c r="M142" s="195" t="s">
        <v>28</v>
      </c>
      <c r="N142" s="196" t="s">
        <v>47</v>
      </c>
      <c r="O142" s="65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140</v>
      </c>
      <c r="AT142" s="199" t="s">
        <v>135</v>
      </c>
      <c r="AU142" s="199" t="s">
        <v>84</v>
      </c>
      <c r="AY142" s="17" t="s">
        <v>133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7" t="s">
        <v>140</v>
      </c>
      <c r="BK142" s="200">
        <f>ROUND(I142*H142,2)</f>
        <v>0</v>
      </c>
      <c r="BL142" s="17" t="s">
        <v>140</v>
      </c>
      <c r="BM142" s="199" t="s">
        <v>303</v>
      </c>
    </row>
    <row r="143" spans="1:65" s="2" customFormat="1" ht="10.199999999999999">
      <c r="A143" s="34"/>
      <c r="B143" s="35"/>
      <c r="C143" s="36"/>
      <c r="D143" s="201" t="s">
        <v>142</v>
      </c>
      <c r="E143" s="36"/>
      <c r="F143" s="202" t="s">
        <v>229</v>
      </c>
      <c r="G143" s="36"/>
      <c r="H143" s="36"/>
      <c r="I143" s="109"/>
      <c r="J143" s="36"/>
      <c r="K143" s="36"/>
      <c r="L143" s="39"/>
      <c r="M143" s="203"/>
      <c r="N143" s="204"/>
      <c r="O143" s="65"/>
      <c r="P143" s="65"/>
      <c r="Q143" s="65"/>
      <c r="R143" s="65"/>
      <c r="S143" s="65"/>
      <c r="T143" s="6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142</v>
      </c>
      <c r="AU143" s="17" t="s">
        <v>84</v>
      </c>
    </row>
    <row r="144" spans="1:65" s="13" customFormat="1" ht="10.199999999999999">
      <c r="B144" s="205"/>
      <c r="C144" s="206"/>
      <c r="D144" s="201" t="s">
        <v>144</v>
      </c>
      <c r="E144" s="207" t="s">
        <v>28</v>
      </c>
      <c r="F144" s="208" t="s">
        <v>230</v>
      </c>
      <c r="G144" s="206"/>
      <c r="H144" s="207" t="s">
        <v>28</v>
      </c>
      <c r="I144" s="209"/>
      <c r="J144" s="206"/>
      <c r="K144" s="206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144</v>
      </c>
      <c r="AU144" s="214" t="s">
        <v>84</v>
      </c>
      <c r="AV144" s="13" t="s">
        <v>82</v>
      </c>
      <c r="AW144" s="13" t="s">
        <v>35</v>
      </c>
      <c r="AX144" s="13" t="s">
        <v>74</v>
      </c>
      <c r="AY144" s="214" t="s">
        <v>133</v>
      </c>
    </row>
    <row r="145" spans="1:65" s="13" customFormat="1" ht="10.199999999999999">
      <c r="B145" s="205"/>
      <c r="C145" s="206"/>
      <c r="D145" s="201" t="s">
        <v>144</v>
      </c>
      <c r="E145" s="207" t="s">
        <v>28</v>
      </c>
      <c r="F145" s="208" t="s">
        <v>208</v>
      </c>
      <c r="G145" s="206"/>
      <c r="H145" s="207" t="s">
        <v>28</v>
      </c>
      <c r="I145" s="209"/>
      <c r="J145" s="206"/>
      <c r="K145" s="206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144</v>
      </c>
      <c r="AU145" s="214" t="s">
        <v>84</v>
      </c>
      <c r="AV145" s="13" t="s">
        <v>82</v>
      </c>
      <c r="AW145" s="13" t="s">
        <v>35</v>
      </c>
      <c r="AX145" s="13" t="s">
        <v>74</v>
      </c>
      <c r="AY145" s="214" t="s">
        <v>133</v>
      </c>
    </row>
    <row r="146" spans="1:65" s="14" customFormat="1" ht="10.199999999999999">
      <c r="B146" s="215"/>
      <c r="C146" s="216"/>
      <c r="D146" s="201" t="s">
        <v>144</v>
      </c>
      <c r="E146" s="217" t="s">
        <v>28</v>
      </c>
      <c r="F146" s="218" t="s">
        <v>304</v>
      </c>
      <c r="G146" s="216"/>
      <c r="H146" s="219">
        <v>1137.114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144</v>
      </c>
      <c r="AU146" s="225" t="s">
        <v>84</v>
      </c>
      <c r="AV146" s="14" t="s">
        <v>84</v>
      </c>
      <c r="AW146" s="14" t="s">
        <v>35</v>
      </c>
      <c r="AX146" s="14" t="s">
        <v>74</v>
      </c>
      <c r="AY146" s="225" t="s">
        <v>133</v>
      </c>
    </row>
    <row r="147" spans="1:65" s="13" customFormat="1" ht="10.199999999999999">
      <c r="B147" s="205"/>
      <c r="C147" s="206"/>
      <c r="D147" s="201" t="s">
        <v>144</v>
      </c>
      <c r="E147" s="207" t="s">
        <v>28</v>
      </c>
      <c r="F147" s="208" t="s">
        <v>232</v>
      </c>
      <c r="G147" s="206"/>
      <c r="H147" s="207" t="s">
        <v>28</v>
      </c>
      <c r="I147" s="209"/>
      <c r="J147" s="206"/>
      <c r="K147" s="206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144</v>
      </c>
      <c r="AU147" s="214" t="s">
        <v>84</v>
      </c>
      <c r="AV147" s="13" t="s">
        <v>82</v>
      </c>
      <c r="AW147" s="13" t="s">
        <v>35</v>
      </c>
      <c r="AX147" s="13" t="s">
        <v>74</v>
      </c>
      <c r="AY147" s="214" t="s">
        <v>133</v>
      </c>
    </row>
    <row r="148" spans="1:65" s="14" customFormat="1" ht="10.199999999999999">
      <c r="B148" s="215"/>
      <c r="C148" s="216"/>
      <c r="D148" s="201" t="s">
        <v>144</v>
      </c>
      <c r="E148" s="217" t="s">
        <v>28</v>
      </c>
      <c r="F148" s="218" t="s">
        <v>305</v>
      </c>
      <c r="G148" s="216"/>
      <c r="H148" s="219">
        <v>126.342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144</v>
      </c>
      <c r="AU148" s="225" t="s">
        <v>84</v>
      </c>
      <c r="AV148" s="14" t="s">
        <v>84</v>
      </c>
      <c r="AW148" s="14" t="s">
        <v>35</v>
      </c>
      <c r="AX148" s="14" t="s">
        <v>74</v>
      </c>
      <c r="AY148" s="225" t="s">
        <v>133</v>
      </c>
    </row>
    <row r="149" spans="1:65" s="15" customFormat="1" ht="10.199999999999999">
      <c r="B149" s="226"/>
      <c r="C149" s="227"/>
      <c r="D149" s="201" t="s">
        <v>144</v>
      </c>
      <c r="E149" s="228" t="s">
        <v>28</v>
      </c>
      <c r="F149" s="229" t="s">
        <v>180</v>
      </c>
      <c r="G149" s="227"/>
      <c r="H149" s="230">
        <v>1263.4560000000001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AT149" s="236" t="s">
        <v>144</v>
      </c>
      <c r="AU149" s="236" t="s">
        <v>84</v>
      </c>
      <c r="AV149" s="15" t="s">
        <v>140</v>
      </c>
      <c r="AW149" s="15" t="s">
        <v>35</v>
      </c>
      <c r="AX149" s="15" t="s">
        <v>82</v>
      </c>
      <c r="AY149" s="236" t="s">
        <v>133</v>
      </c>
    </row>
    <row r="150" spans="1:65" s="2" customFormat="1" ht="16.5" customHeight="1">
      <c r="A150" s="34"/>
      <c r="B150" s="35"/>
      <c r="C150" s="188" t="s">
        <v>234</v>
      </c>
      <c r="D150" s="188" t="s">
        <v>135</v>
      </c>
      <c r="E150" s="189" t="s">
        <v>235</v>
      </c>
      <c r="F150" s="190" t="s">
        <v>236</v>
      </c>
      <c r="G150" s="191" t="s">
        <v>227</v>
      </c>
      <c r="H150" s="192">
        <v>2.2559999999999998</v>
      </c>
      <c r="I150" s="193"/>
      <c r="J150" s="194">
        <f>ROUND(I150*H150,2)</f>
        <v>0</v>
      </c>
      <c r="K150" s="190" t="s">
        <v>28</v>
      </c>
      <c r="L150" s="39"/>
      <c r="M150" s="195" t="s">
        <v>28</v>
      </c>
      <c r="N150" s="196" t="s">
        <v>47</v>
      </c>
      <c r="O150" s="65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140</v>
      </c>
      <c r="AT150" s="199" t="s">
        <v>135</v>
      </c>
      <c r="AU150" s="199" t="s">
        <v>84</v>
      </c>
      <c r="AY150" s="17" t="s">
        <v>133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7" t="s">
        <v>140</v>
      </c>
      <c r="BK150" s="200">
        <f>ROUND(I150*H150,2)</f>
        <v>0</v>
      </c>
      <c r="BL150" s="17" t="s">
        <v>140</v>
      </c>
      <c r="BM150" s="199" t="s">
        <v>306</v>
      </c>
    </row>
    <row r="151" spans="1:65" s="2" customFormat="1" ht="10.199999999999999">
      <c r="A151" s="34"/>
      <c r="B151" s="35"/>
      <c r="C151" s="36"/>
      <c r="D151" s="201" t="s">
        <v>142</v>
      </c>
      <c r="E151" s="36"/>
      <c r="F151" s="202" t="s">
        <v>238</v>
      </c>
      <c r="G151" s="36"/>
      <c r="H151" s="36"/>
      <c r="I151" s="109"/>
      <c r="J151" s="36"/>
      <c r="K151" s="36"/>
      <c r="L151" s="39"/>
      <c r="M151" s="203"/>
      <c r="N151" s="204"/>
      <c r="O151" s="65"/>
      <c r="P151" s="65"/>
      <c r="Q151" s="65"/>
      <c r="R151" s="65"/>
      <c r="S151" s="65"/>
      <c r="T151" s="66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142</v>
      </c>
      <c r="AU151" s="17" t="s">
        <v>84</v>
      </c>
    </row>
    <row r="152" spans="1:65" s="13" customFormat="1" ht="10.199999999999999">
      <c r="B152" s="205"/>
      <c r="C152" s="206"/>
      <c r="D152" s="201" t="s">
        <v>144</v>
      </c>
      <c r="E152" s="207" t="s">
        <v>28</v>
      </c>
      <c r="F152" s="208" t="s">
        <v>239</v>
      </c>
      <c r="G152" s="206"/>
      <c r="H152" s="207" t="s">
        <v>28</v>
      </c>
      <c r="I152" s="209"/>
      <c r="J152" s="206"/>
      <c r="K152" s="206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144</v>
      </c>
      <c r="AU152" s="214" t="s">
        <v>84</v>
      </c>
      <c r="AV152" s="13" t="s">
        <v>82</v>
      </c>
      <c r="AW152" s="13" t="s">
        <v>35</v>
      </c>
      <c r="AX152" s="13" t="s">
        <v>74</v>
      </c>
      <c r="AY152" s="214" t="s">
        <v>133</v>
      </c>
    </row>
    <row r="153" spans="1:65" s="14" customFormat="1" ht="10.199999999999999">
      <c r="B153" s="215"/>
      <c r="C153" s="216"/>
      <c r="D153" s="201" t="s">
        <v>144</v>
      </c>
      <c r="E153" s="217" t="s">
        <v>28</v>
      </c>
      <c r="F153" s="218" t="s">
        <v>307</v>
      </c>
      <c r="G153" s="216"/>
      <c r="H153" s="219">
        <v>2.2559999999999998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AT153" s="225" t="s">
        <v>144</v>
      </c>
      <c r="AU153" s="225" t="s">
        <v>84</v>
      </c>
      <c r="AV153" s="14" t="s">
        <v>84</v>
      </c>
      <c r="AW153" s="14" t="s">
        <v>35</v>
      </c>
      <c r="AX153" s="14" t="s">
        <v>82</v>
      </c>
      <c r="AY153" s="225" t="s">
        <v>133</v>
      </c>
    </row>
    <row r="154" spans="1:65" s="12" customFormat="1" ht="20.85" customHeight="1">
      <c r="B154" s="172"/>
      <c r="C154" s="173"/>
      <c r="D154" s="174" t="s">
        <v>73</v>
      </c>
      <c r="E154" s="186" t="s">
        <v>241</v>
      </c>
      <c r="F154" s="186" t="s">
        <v>242</v>
      </c>
      <c r="G154" s="173"/>
      <c r="H154" s="173"/>
      <c r="I154" s="176"/>
      <c r="J154" s="187">
        <f>BK154</f>
        <v>0</v>
      </c>
      <c r="K154" s="173"/>
      <c r="L154" s="178"/>
      <c r="M154" s="179"/>
      <c r="N154" s="180"/>
      <c r="O154" s="180"/>
      <c r="P154" s="181">
        <f>SUM(P155:P163)</f>
        <v>0</v>
      </c>
      <c r="Q154" s="180"/>
      <c r="R154" s="181">
        <f>SUM(R155:R163)</f>
        <v>1.2E-2</v>
      </c>
      <c r="S154" s="180"/>
      <c r="T154" s="182">
        <f>SUM(T155:T163)</f>
        <v>0</v>
      </c>
      <c r="AR154" s="183" t="s">
        <v>82</v>
      </c>
      <c r="AT154" s="184" t="s">
        <v>73</v>
      </c>
      <c r="AU154" s="184" t="s">
        <v>84</v>
      </c>
      <c r="AY154" s="183" t="s">
        <v>133</v>
      </c>
      <c r="BK154" s="185">
        <f>SUM(BK155:BK163)</f>
        <v>0</v>
      </c>
    </row>
    <row r="155" spans="1:65" s="2" customFormat="1" ht="16.5" customHeight="1">
      <c r="A155" s="34"/>
      <c r="B155" s="35"/>
      <c r="C155" s="188" t="s">
        <v>8</v>
      </c>
      <c r="D155" s="188" t="s">
        <v>135</v>
      </c>
      <c r="E155" s="189" t="s">
        <v>243</v>
      </c>
      <c r="F155" s="190" t="s">
        <v>244</v>
      </c>
      <c r="G155" s="191" t="s">
        <v>213</v>
      </c>
      <c r="H155" s="192">
        <v>600</v>
      </c>
      <c r="I155" s="193"/>
      <c r="J155" s="194">
        <f>ROUND(I155*H155,2)</f>
        <v>0</v>
      </c>
      <c r="K155" s="190" t="s">
        <v>139</v>
      </c>
      <c r="L155" s="39"/>
      <c r="M155" s="195" t="s">
        <v>28</v>
      </c>
      <c r="N155" s="196" t="s">
        <v>47</v>
      </c>
      <c r="O155" s="65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140</v>
      </c>
      <c r="AT155" s="199" t="s">
        <v>135</v>
      </c>
      <c r="AU155" s="199" t="s">
        <v>153</v>
      </c>
      <c r="AY155" s="17" t="s">
        <v>133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7" t="s">
        <v>140</v>
      </c>
      <c r="BK155" s="200">
        <f>ROUND(I155*H155,2)</f>
        <v>0</v>
      </c>
      <c r="BL155" s="17" t="s">
        <v>140</v>
      </c>
      <c r="BM155" s="199" t="s">
        <v>245</v>
      </c>
    </row>
    <row r="156" spans="1:65" s="2" customFormat="1" ht="19.2">
      <c r="A156" s="34"/>
      <c r="B156" s="35"/>
      <c r="C156" s="36"/>
      <c r="D156" s="201" t="s">
        <v>142</v>
      </c>
      <c r="E156" s="36"/>
      <c r="F156" s="202" t="s">
        <v>246</v>
      </c>
      <c r="G156" s="36"/>
      <c r="H156" s="36"/>
      <c r="I156" s="109"/>
      <c r="J156" s="36"/>
      <c r="K156" s="36"/>
      <c r="L156" s="39"/>
      <c r="M156" s="203"/>
      <c r="N156" s="204"/>
      <c r="O156" s="65"/>
      <c r="P156" s="65"/>
      <c r="Q156" s="65"/>
      <c r="R156" s="65"/>
      <c r="S156" s="65"/>
      <c r="T156" s="66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142</v>
      </c>
      <c r="AU156" s="17" t="s">
        <v>153</v>
      </c>
    </row>
    <row r="157" spans="1:65" s="13" customFormat="1" ht="10.199999999999999">
      <c r="B157" s="205"/>
      <c r="C157" s="206"/>
      <c r="D157" s="201" t="s">
        <v>144</v>
      </c>
      <c r="E157" s="207" t="s">
        <v>28</v>
      </c>
      <c r="F157" s="208" t="s">
        <v>301</v>
      </c>
      <c r="G157" s="206"/>
      <c r="H157" s="207" t="s">
        <v>28</v>
      </c>
      <c r="I157" s="209"/>
      <c r="J157" s="206"/>
      <c r="K157" s="206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144</v>
      </c>
      <c r="AU157" s="214" t="s">
        <v>153</v>
      </c>
      <c r="AV157" s="13" t="s">
        <v>82</v>
      </c>
      <c r="AW157" s="13" t="s">
        <v>35</v>
      </c>
      <c r="AX157" s="13" t="s">
        <v>74</v>
      </c>
      <c r="AY157" s="214" t="s">
        <v>133</v>
      </c>
    </row>
    <row r="158" spans="1:65" s="14" customFormat="1" ht="10.199999999999999">
      <c r="B158" s="215"/>
      <c r="C158" s="216"/>
      <c r="D158" s="201" t="s">
        <v>144</v>
      </c>
      <c r="E158" s="217" t="s">
        <v>28</v>
      </c>
      <c r="F158" s="218" t="s">
        <v>302</v>
      </c>
      <c r="G158" s="216"/>
      <c r="H158" s="219">
        <v>600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144</v>
      </c>
      <c r="AU158" s="225" t="s">
        <v>153</v>
      </c>
      <c r="AV158" s="14" t="s">
        <v>84</v>
      </c>
      <c r="AW158" s="14" t="s">
        <v>35</v>
      </c>
      <c r="AX158" s="14" t="s">
        <v>82</v>
      </c>
      <c r="AY158" s="225" t="s">
        <v>133</v>
      </c>
    </row>
    <row r="159" spans="1:65" s="2" customFormat="1" ht="16.5" customHeight="1">
      <c r="A159" s="34"/>
      <c r="B159" s="35"/>
      <c r="C159" s="237" t="s">
        <v>249</v>
      </c>
      <c r="D159" s="237" t="s">
        <v>250</v>
      </c>
      <c r="E159" s="238" t="s">
        <v>251</v>
      </c>
      <c r="F159" s="239" t="s">
        <v>252</v>
      </c>
      <c r="G159" s="240" t="s">
        <v>253</v>
      </c>
      <c r="H159" s="241">
        <v>12</v>
      </c>
      <c r="I159" s="242"/>
      <c r="J159" s="243">
        <f>ROUND(I159*H159,2)</f>
        <v>0</v>
      </c>
      <c r="K159" s="239" t="s">
        <v>139</v>
      </c>
      <c r="L159" s="244"/>
      <c r="M159" s="245" t="s">
        <v>28</v>
      </c>
      <c r="N159" s="246" t="s">
        <v>47</v>
      </c>
      <c r="O159" s="65"/>
      <c r="P159" s="197">
        <f>O159*H159</f>
        <v>0</v>
      </c>
      <c r="Q159" s="197">
        <v>1E-3</v>
      </c>
      <c r="R159" s="197">
        <f>Q159*H159</f>
        <v>1.2E-2</v>
      </c>
      <c r="S159" s="197">
        <v>0</v>
      </c>
      <c r="T159" s="19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188</v>
      </c>
      <c r="AT159" s="199" t="s">
        <v>250</v>
      </c>
      <c r="AU159" s="199" t="s">
        <v>153</v>
      </c>
      <c r="AY159" s="17" t="s">
        <v>133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7" t="s">
        <v>140</v>
      </c>
      <c r="BK159" s="200">
        <f>ROUND(I159*H159,2)</f>
        <v>0</v>
      </c>
      <c r="BL159" s="17" t="s">
        <v>140</v>
      </c>
      <c r="BM159" s="199" t="s">
        <v>254</v>
      </c>
    </row>
    <row r="160" spans="1:65" s="2" customFormat="1" ht="10.199999999999999">
      <c r="A160" s="34"/>
      <c r="B160" s="35"/>
      <c r="C160" s="36"/>
      <c r="D160" s="201" t="s">
        <v>142</v>
      </c>
      <c r="E160" s="36"/>
      <c r="F160" s="202" t="s">
        <v>252</v>
      </c>
      <c r="G160" s="36"/>
      <c r="H160" s="36"/>
      <c r="I160" s="109"/>
      <c r="J160" s="36"/>
      <c r="K160" s="36"/>
      <c r="L160" s="39"/>
      <c r="M160" s="203"/>
      <c r="N160" s="204"/>
      <c r="O160" s="65"/>
      <c r="P160" s="65"/>
      <c r="Q160" s="65"/>
      <c r="R160" s="65"/>
      <c r="S160" s="65"/>
      <c r="T160" s="66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142</v>
      </c>
      <c r="AU160" s="17" t="s">
        <v>153</v>
      </c>
    </row>
    <row r="161" spans="1:65" s="13" customFormat="1" ht="10.199999999999999">
      <c r="B161" s="205"/>
      <c r="C161" s="206"/>
      <c r="D161" s="201" t="s">
        <v>144</v>
      </c>
      <c r="E161" s="207" t="s">
        <v>28</v>
      </c>
      <c r="F161" s="208" t="s">
        <v>308</v>
      </c>
      <c r="G161" s="206"/>
      <c r="H161" s="207" t="s">
        <v>28</v>
      </c>
      <c r="I161" s="209"/>
      <c r="J161" s="206"/>
      <c r="K161" s="206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144</v>
      </c>
      <c r="AU161" s="214" t="s">
        <v>153</v>
      </c>
      <c r="AV161" s="13" t="s">
        <v>82</v>
      </c>
      <c r="AW161" s="13" t="s">
        <v>35</v>
      </c>
      <c r="AX161" s="13" t="s">
        <v>74</v>
      </c>
      <c r="AY161" s="214" t="s">
        <v>133</v>
      </c>
    </row>
    <row r="162" spans="1:65" s="14" customFormat="1" ht="10.199999999999999">
      <c r="B162" s="215"/>
      <c r="C162" s="216"/>
      <c r="D162" s="201" t="s">
        <v>144</v>
      </c>
      <c r="E162" s="217" t="s">
        <v>28</v>
      </c>
      <c r="F162" s="218" t="s">
        <v>309</v>
      </c>
      <c r="G162" s="216"/>
      <c r="H162" s="219">
        <v>600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144</v>
      </c>
      <c r="AU162" s="225" t="s">
        <v>153</v>
      </c>
      <c r="AV162" s="14" t="s">
        <v>84</v>
      </c>
      <c r="AW162" s="14" t="s">
        <v>35</v>
      </c>
      <c r="AX162" s="14" t="s">
        <v>82</v>
      </c>
      <c r="AY162" s="225" t="s">
        <v>133</v>
      </c>
    </row>
    <row r="163" spans="1:65" s="14" customFormat="1" ht="10.199999999999999">
      <c r="B163" s="215"/>
      <c r="C163" s="216"/>
      <c r="D163" s="201" t="s">
        <v>144</v>
      </c>
      <c r="E163" s="216"/>
      <c r="F163" s="218" t="s">
        <v>310</v>
      </c>
      <c r="G163" s="216"/>
      <c r="H163" s="219">
        <v>12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144</v>
      </c>
      <c r="AU163" s="225" t="s">
        <v>153</v>
      </c>
      <c r="AV163" s="14" t="s">
        <v>84</v>
      </c>
      <c r="AW163" s="14" t="s">
        <v>4</v>
      </c>
      <c r="AX163" s="14" t="s">
        <v>82</v>
      </c>
      <c r="AY163" s="225" t="s">
        <v>133</v>
      </c>
    </row>
    <row r="164" spans="1:65" s="12" customFormat="1" ht="22.8" customHeight="1">
      <c r="B164" s="172"/>
      <c r="C164" s="173"/>
      <c r="D164" s="174" t="s">
        <v>73</v>
      </c>
      <c r="E164" s="186" t="s">
        <v>195</v>
      </c>
      <c r="F164" s="186" t="s">
        <v>264</v>
      </c>
      <c r="G164" s="173"/>
      <c r="H164" s="173"/>
      <c r="I164" s="176"/>
      <c r="J164" s="187">
        <f>BK164</f>
        <v>0</v>
      </c>
      <c r="K164" s="173"/>
      <c r="L164" s="178"/>
      <c r="M164" s="179"/>
      <c r="N164" s="180"/>
      <c r="O164" s="180"/>
      <c r="P164" s="181">
        <f>SUM(P165:P168)</f>
        <v>0</v>
      </c>
      <c r="Q164" s="180"/>
      <c r="R164" s="181">
        <f>SUM(R165:R168)</f>
        <v>0</v>
      </c>
      <c r="S164" s="180"/>
      <c r="T164" s="182">
        <f>SUM(T165:T168)</f>
        <v>336</v>
      </c>
      <c r="AR164" s="183" t="s">
        <v>82</v>
      </c>
      <c r="AT164" s="184" t="s">
        <v>73</v>
      </c>
      <c r="AU164" s="184" t="s">
        <v>82</v>
      </c>
      <c r="AY164" s="183" t="s">
        <v>133</v>
      </c>
      <c r="BK164" s="185">
        <f>SUM(BK165:BK168)</f>
        <v>0</v>
      </c>
    </row>
    <row r="165" spans="1:65" s="2" customFormat="1" ht="16.5" customHeight="1">
      <c r="A165" s="34"/>
      <c r="B165" s="35"/>
      <c r="C165" s="188" t="s">
        <v>258</v>
      </c>
      <c r="D165" s="188" t="s">
        <v>135</v>
      </c>
      <c r="E165" s="189" t="s">
        <v>265</v>
      </c>
      <c r="F165" s="190" t="s">
        <v>266</v>
      </c>
      <c r="G165" s="191" t="s">
        <v>213</v>
      </c>
      <c r="H165" s="192">
        <v>16800</v>
      </c>
      <c r="I165" s="193"/>
      <c r="J165" s="194">
        <f>ROUND(I165*H165,2)</f>
        <v>0</v>
      </c>
      <c r="K165" s="190" t="s">
        <v>139</v>
      </c>
      <c r="L165" s="39"/>
      <c r="M165" s="195" t="s">
        <v>28</v>
      </c>
      <c r="N165" s="196" t="s">
        <v>47</v>
      </c>
      <c r="O165" s="65"/>
      <c r="P165" s="197">
        <f>O165*H165</f>
        <v>0</v>
      </c>
      <c r="Q165" s="197">
        <v>0</v>
      </c>
      <c r="R165" s="197">
        <f>Q165*H165</f>
        <v>0</v>
      </c>
      <c r="S165" s="197">
        <v>0.02</v>
      </c>
      <c r="T165" s="198">
        <f>S165*H165</f>
        <v>336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9" t="s">
        <v>140</v>
      </c>
      <c r="AT165" s="199" t="s">
        <v>135</v>
      </c>
      <c r="AU165" s="199" t="s">
        <v>84</v>
      </c>
      <c r="AY165" s="17" t="s">
        <v>133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7" t="s">
        <v>140</v>
      </c>
      <c r="BK165" s="200">
        <f>ROUND(I165*H165,2)</f>
        <v>0</v>
      </c>
      <c r="BL165" s="17" t="s">
        <v>140</v>
      </c>
      <c r="BM165" s="199" t="s">
        <v>267</v>
      </c>
    </row>
    <row r="166" spans="1:65" s="2" customFormat="1" ht="19.2">
      <c r="A166" s="34"/>
      <c r="B166" s="35"/>
      <c r="C166" s="36"/>
      <c r="D166" s="201" t="s">
        <v>142</v>
      </c>
      <c r="E166" s="36"/>
      <c r="F166" s="202" t="s">
        <v>268</v>
      </c>
      <c r="G166" s="36"/>
      <c r="H166" s="36"/>
      <c r="I166" s="109"/>
      <c r="J166" s="36"/>
      <c r="K166" s="36"/>
      <c r="L166" s="39"/>
      <c r="M166" s="203"/>
      <c r="N166" s="204"/>
      <c r="O166" s="65"/>
      <c r="P166" s="65"/>
      <c r="Q166" s="65"/>
      <c r="R166" s="65"/>
      <c r="S166" s="65"/>
      <c r="T166" s="66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142</v>
      </c>
      <c r="AU166" s="17" t="s">
        <v>84</v>
      </c>
    </row>
    <row r="167" spans="1:65" s="13" customFormat="1" ht="10.199999999999999">
      <c r="B167" s="205"/>
      <c r="C167" s="206"/>
      <c r="D167" s="201" t="s">
        <v>144</v>
      </c>
      <c r="E167" s="207" t="s">
        <v>28</v>
      </c>
      <c r="F167" s="208" t="s">
        <v>269</v>
      </c>
      <c r="G167" s="206"/>
      <c r="H167" s="207" t="s">
        <v>28</v>
      </c>
      <c r="I167" s="209"/>
      <c r="J167" s="206"/>
      <c r="K167" s="206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144</v>
      </c>
      <c r="AU167" s="214" t="s">
        <v>84</v>
      </c>
      <c r="AV167" s="13" t="s">
        <v>82</v>
      </c>
      <c r="AW167" s="13" t="s">
        <v>35</v>
      </c>
      <c r="AX167" s="13" t="s">
        <v>74</v>
      </c>
      <c r="AY167" s="214" t="s">
        <v>133</v>
      </c>
    </row>
    <row r="168" spans="1:65" s="14" customFormat="1" ht="10.199999999999999">
      <c r="B168" s="215"/>
      <c r="C168" s="216"/>
      <c r="D168" s="201" t="s">
        <v>144</v>
      </c>
      <c r="E168" s="217" t="s">
        <v>28</v>
      </c>
      <c r="F168" s="218" t="s">
        <v>311</v>
      </c>
      <c r="G168" s="216"/>
      <c r="H168" s="219">
        <v>16800</v>
      </c>
      <c r="I168" s="220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144</v>
      </c>
      <c r="AU168" s="225" t="s">
        <v>84</v>
      </c>
      <c r="AV168" s="14" t="s">
        <v>84</v>
      </c>
      <c r="AW168" s="14" t="s">
        <v>35</v>
      </c>
      <c r="AX168" s="14" t="s">
        <v>82</v>
      </c>
      <c r="AY168" s="225" t="s">
        <v>133</v>
      </c>
    </row>
    <row r="169" spans="1:65" s="12" customFormat="1" ht="22.8" customHeight="1">
      <c r="B169" s="172"/>
      <c r="C169" s="173"/>
      <c r="D169" s="174" t="s">
        <v>73</v>
      </c>
      <c r="E169" s="186" t="s">
        <v>271</v>
      </c>
      <c r="F169" s="186" t="s">
        <v>272</v>
      </c>
      <c r="G169" s="173"/>
      <c r="H169" s="173"/>
      <c r="I169" s="176"/>
      <c r="J169" s="187">
        <f>BK169</f>
        <v>0</v>
      </c>
      <c r="K169" s="173"/>
      <c r="L169" s="178"/>
      <c r="M169" s="179"/>
      <c r="N169" s="180"/>
      <c r="O169" s="180"/>
      <c r="P169" s="181">
        <f>SUM(P170:P173)</f>
        <v>0</v>
      </c>
      <c r="Q169" s="180"/>
      <c r="R169" s="181">
        <f>SUM(R170:R173)</f>
        <v>0</v>
      </c>
      <c r="S169" s="180"/>
      <c r="T169" s="182">
        <f>SUM(T170:T173)</f>
        <v>0</v>
      </c>
      <c r="AR169" s="183" t="s">
        <v>82</v>
      </c>
      <c r="AT169" s="184" t="s">
        <v>73</v>
      </c>
      <c r="AU169" s="184" t="s">
        <v>82</v>
      </c>
      <c r="AY169" s="183" t="s">
        <v>133</v>
      </c>
      <c r="BK169" s="185">
        <f>SUM(BK170:BK173)</f>
        <v>0</v>
      </c>
    </row>
    <row r="170" spans="1:65" s="2" customFormat="1" ht="16.5" customHeight="1">
      <c r="A170" s="34"/>
      <c r="B170" s="35"/>
      <c r="C170" s="188" t="s">
        <v>241</v>
      </c>
      <c r="D170" s="188" t="s">
        <v>135</v>
      </c>
      <c r="E170" s="189" t="s">
        <v>274</v>
      </c>
      <c r="F170" s="190" t="s">
        <v>275</v>
      </c>
      <c r="G170" s="191" t="s">
        <v>227</v>
      </c>
      <c r="H170" s="192">
        <v>0.7</v>
      </c>
      <c r="I170" s="193"/>
      <c r="J170" s="194">
        <f>ROUND(I170*H170,2)</f>
        <v>0</v>
      </c>
      <c r="K170" s="190" t="s">
        <v>28</v>
      </c>
      <c r="L170" s="39"/>
      <c r="M170" s="195" t="s">
        <v>28</v>
      </c>
      <c r="N170" s="196" t="s">
        <v>47</v>
      </c>
      <c r="O170" s="65"/>
      <c r="P170" s="197">
        <f>O170*H170</f>
        <v>0</v>
      </c>
      <c r="Q170" s="197">
        <v>0</v>
      </c>
      <c r="R170" s="197">
        <f>Q170*H170</f>
        <v>0</v>
      </c>
      <c r="S170" s="197">
        <v>0</v>
      </c>
      <c r="T170" s="19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9" t="s">
        <v>140</v>
      </c>
      <c r="AT170" s="199" t="s">
        <v>135</v>
      </c>
      <c r="AU170" s="199" t="s">
        <v>84</v>
      </c>
      <c r="AY170" s="17" t="s">
        <v>133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7" t="s">
        <v>140</v>
      </c>
      <c r="BK170" s="200">
        <f>ROUND(I170*H170,2)</f>
        <v>0</v>
      </c>
      <c r="BL170" s="17" t="s">
        <v>140</v>
      </c>
      <c r="BM170" s="199" t="s">
        <v>312</v>
      </c>
    </row>
    <row r="171" spans="1:65" s="2" customFormat="1" ht="10.199999999999999">
      <c r="A171" s="34"/>
      <c r="B171" s="35"/>
      <c r="C171" s="36"/>
      <c r="D171" s="201" t="s">
        <v>142</v>
      </c>
      <c r="E171" s="36"/>
      <c r="F171" s="202" t="s">
        <v>277</v>
      </c>
      <c r="G171" s="36"/>
      <c r="H171" s="36"/>
      <c r="I171" s="109"/>
      <c r="J171" s="36"/>
      <c r="K171" s="36"/>
      <c r="L171" s="39"/>
      <c r="M171" s="203"/>
      <c r="N171" s="204"/>
      <c r="O171" s="65"/>
      <c r="P171" s="65"/>
      <c r="Q171" s="65"/>
      <c r="R171" s="65"/>
      <c r="S171" s="65"/>
      <c r="T171" s="66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142</v>
      </c>
      <c r="AU171" s="17" t="s">
        <v>84</v>
      </c>
    </row>
    <row r="172" spans="1:65" s="13" customFormat="1" ht="10.199999999999999">
      <c r="B172" s="205"/>
      <c r="C172" s="206"/>
      <c r="D172" s="201" t="s">
        <v>144</v>
      </c>
      <c r="E172" s="207" t="s">
        <v>28</v>
      </c>
      <c r="F172" s="208" t="s">
        <v>278</v>
      </c>
      <c r="G172" s="206"/>
      <c r="H172" s="207" t="s">
        <v>28</v>
      </c>
      <c r="I172" s="209"/>
      <c r="J172" s="206"/>
      <c r="K172" s="206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144</v>
      </c>
      <c r="AU172" s="214" t="s">
        <v>84</v>
      </c>
      <c r="AV172" s="13" t="s">
        <v>82</v>
      </c>
      <c r="AW172" s="13" t="s">
        <v>35</v>
      </c>
      <c r="AX172" s="13" t="s">
        <v>74</v>
      </c>
      <c r="AY172" s="214" t="s">
        <v>133</v>
      </c>
    </row>
    <row r="173" spans="1:65" s="14" customFormat="1" ht="10.199999999999999">
      <c r="B173" s="215"/>
      <c r="C173" s="216"/>
      <c r="D173" s="201" t="s">
        <v>144</v>
      </c>
      <c r="E173" s="217" t="s">
        <v>28</v>
      </c>
      <c r="F173" s="218" t="s">
        <v>313</v>
      </c>
      <c r="G173" s="216"/>
      <c r="H173" s="219">
        <v>0.7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AT173" s="225" t="s">
        <v>144</v>
      </c>
      <c r="AU173" s="225" t="s">
        <v>84</v>
      </c>
      <c r="AV173" s="14" t="s">
        <v>84</v>
      </c>
      <c r="AW173" s="14" t="s">
        <v>35</v>
      </c>
      <c r="AX173" s="14" t="s">
        <v>82</v>
      </c>
      <c r="AY173" s="225" t="s">
        <v>133</v>
      </c>
    </row>
    <row r="174" spans="1:65" s="12" customFormat="1" ht="22.8" customHeight="1">
      <c r="B174" s="172"/>
      <c r="C174" s="173"/>
      <c r="D174" s="174" t="s">
        <v>73</v>
      </c>
      <c r="E174" s="186" t="s">
        <v>280</v>
      </c>
      <c r="F174" s="186" t="s">
        <v>281</v>
      </c>
      <c r="G174" s="173"/>
      <c r="H174" s="173"/>
      <c r="I174" s="176"/>
      <c r="J174" s="187">
        <f>BK174</f>
        <v>0</v>
      </c>
      <c r="K174" s="173"/>
      <c r="L174" s="178"/>
      <c r="M174" s="179"/>
      <c r="N174" s="180"/>
      <c r="O174" s="180"/>
      <c r="P174" s="181">
        <f>SUM(P175:P176)</f>
        <v>0</v>
      </c>
      <c r="Q174" s="180"/>
      <c r="R174" s="181">
        <f>SUM(R175:R176)</f>
        <v>0</v>
      </c>
      <c r="S174" s="180"/>
      <c r="T174" s="182">
        <f>SUM(T175:T176)</f>
        <v>0</v>
      </c>
      <c r="AR174" s="183" t="s">
        <v>82</v>
      </c>
      <c r="AT174" s="184" t="s">
        <v>73</v>
      </c>
      <c r="AU174" s="184" t="s">
        <v>82</v>
      </c>
      <c r="AY174" s="183" t="s">
        <v>133</v>
      </c>
      <c r="BK174" s="185">
        <f>SUM(BK175:BK176)</f>
        <v>0</v>
      </c>
    </row>
    <row r="175" spans="1:65" s="2" customFormat="1" ht="16.5" customHeight="1">
      <c r="A175" s="34"/>
      <c r="B175" s="35"/>
      <c r="C175" s="188" t="s">
        <v>273</v>
      </c>
      <c r="D175" s="188" t="s">
        <v>135</v>
      </c>
      <c r="E175" s="189" t="s">
        <v>283</v>
      </c>
      <c r="F175" s="190" t="s">
        <v>284</v>
      </c>
      <c r="G175" s="191" t="s">
        <v>227</v>
      </c>
      <c r="H175" s="192">
        <v>1.2E-2</v>
      </c>
      <c r="I175" s="193"/>
      <c r="J175" s="194">
        <f>ROUND(I175*H175,2)</f>
        <v>0</v>
      </c>
      <c r="K175" s="190" t="s">
        <v>139</v>
      </c>
      <c r="L175" s="39"/>
      <c r="M175" s="195" t="s">
        <v>28</v>
      </c>
      <c r="N175" s="196" t="s">
        <v>47</v>
      </c>
      <c r="O175" s="65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9" t="s">
        <v>140</v>
      </c>
      <c r="AT175" s="199" t="s">
        <v>135</v>
      </c>
      <c r="AU175" s="199" t="s">
        <v>84</v>
      </c>
      <c r="AY175" s="17" t="s">
        <v>133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7" t="s">
        <v>140</v>
      </c>
      <c r="BK175" s="200">
        <f>ROUND(I175*H175,2)</f>
        <v>0</v>
      </c>
      <c r="BL175" s="17" t="s">
        <v>140</v>
      </c>
      <c r="BM175" s="199" t="s">
        <v>285</v>
      </c>
    </row>
    <row r="176" spans="1:65" s="2" customFormat="1" ht="10.199999999999999">
      <c r="A176" s="34"/>
      <c r="B176" s="35"/>
      <c r="C176" s="36"/>
      <c r="D176" s="201" t="s">
        <v>142</v>
      </c>
      <c r="E176" s="36"/>
      <c r="F176" s="202" t="s">
        <v>286</v>
      </c>
      <c r="G176" s="36"/>
      <c r="H176" s="36"/>
      <c r="I176" s="109"/>
      <c r="J176" s="36"/>
      <c r="K176" s="36"/>
      <c r="L176" s="39"/>
      <c r="M176" s="247"/>
      <c r="N176" s="248"/>
      <c r="O176" s="249"/>
      <c r="P176" s="249"/>
      <c r="Q176" s="249"/>
      <c r="R176" s="249"/>
      <c r="S176" s="249"/>
      <c r="T176" s="250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142</v>
      </c>
      <c r="AU176" s="17" t="s">
        <v>84</v>
      </c>
    </row>
    <row r="177" spans="1:31" s="2" customFormat="1" ht="6.9" customHeight="1">
      <c r="A177" s="34"/>
      <c r="B177" s="48"/>
      <c r="C177" s="49"/>
      <c r="D177" s="49"/>
      <c r="E177" s="49"/>
      <c r="F177" s="49"/>
      <c r="G177" s="49"/>
      <c r="H177" s="49"/>
      <c r="I177" s="137"/>
      <c r="J177" s="49"/>
      <c r="K177" s="49"/>
      <c r="L177" s="39"/>
      <c r="M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</row>
  </sheetData>
  <sheetProtection algorithmName="SHA-512" hashValue="CYKkeEYTLaOf3FSIdGUlVhoYlNVNKp1kcBQ1Q9ZvH6p+FfRsxPTT+K3wdcdXoNjme6ZPRSX4R46eRVeOy2VqrQ==" saltValue="Yxx+zpaZYZn2yr3g4c5Q88vRi1W3V4T9wLVAirxAbpVHIcB4fS5ljY7gYGsSyZ5MScA32WKTTN2pOiaHrk/7Cg==" spinCount="100000" sheet="1" objects="1" scenarios="1" formatColumns="0" formatRows="0" autoFilter="0"/>
  <autoFilter ref="C84:K176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7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2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2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7" t="s">
        <v>90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0"/>
      <c r="AT3" s="17" t="s">
        <v>84</v>
      </c>
    </row>
    <row r="4" spans="1:46" s="1" customFormat="1" ht="24.9" customHeight="1">
      <c r="B4" s="20"/>
      <c r="D4" s="106" t="s">
        <v>103</v>
      </c>
      <c r="I4" s="102"/>
      <c r="L4" s="20"/>
      <c r="M4" s="107" t="s">
        <v>10</v>
      </c>
      <c r="AT4" s="17" t="s">
        <v>35</v>
      </c>
    </row>
    <row r="5" spans="1:46" s="1" customFormat="1" ht="6.9" customHeight="1">
      <c r="B5" s="20"/>
      <c r="I5" s="102"/>
      <c r="L5" s="20"/>
    </row>
    <row r="6" spans="1:46" s="1" customFormat="1" ht="12" customHeight="1">
      <c r="B6" s="20"/>
      <c r="D6" s="108" t="s">
        <v>16</v>
      </c>
      <c r="I6" s="102"/>
      <c r="L6" s="20"/>
    </row>
    <row r="7" spans="1:46" s="1" customFormat="1" ht="16.5" customHeight="1">
      <c r="B7" s="20"/>
      <c r="E7" s="294" t="str">
        <f>'Rekapitulace stavby'!K6</f>
        <v>Chrudimka, Hlinsko, odstranění sedimentů v intravilánu, ř. km 86,376 - 89,700</v>
      </c>
      <c r="F7" s="295"/>
      <c r="G7" s="295"/>
      <c r="H7" s="295"/>
      <c r="I7" s="102"/>
      <c r="L7" s="20"/>
    </row>
    <row r="8" spans="1:46" s="2" customFormat="1" ht="12" customHeight="1">
      <c r="A8" s="34"/>
      <c r="B8" s="39"/>
      <c r="C8" s="34"/>
      <c r="D8" s="108" t="s">
        <v>104</v>
      </c>
      <c r="E8" s="34"/>
      <c r="F8" s="34"/>
      <c r="G8" s="34"/>
      <c r="H8" s="34"/>
      <c r="I8" s="109"/>
      <c r="J8" s="34"/>
      <c r="K8" s="34"/>
      <c r="L8" s="11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314</v>
      </c>
      <c r="F9" s="297"/>
      <c r="G9" s="297"/>
      <c r="H9" s="297"/>
      <c r="I9" s="109"/>
      <c r="J9" s="34"/>
      <c r="K9" s="34"/>
      <c r="L9" s="11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109"/>
      <c r="J10" s="34"/>
      <c r="K10" s="34"/>
      <c r="L10" s="11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8" t="s">
        <v>18</v>
      </c>
      <c r="E11" s="34"/>
      <c r="F11" s="111" t="s">
        <v>19</v>
      </c>
      <c r="G11" s="34"/>
      <c r="H11" s="34"/>
      <c r="I11" s="112" t="s">
        <v>20</v>
      </c>
      <c r="J11" s="111" t="s">
        <v>21</v>
      </c>
      <c r="K11" s="34"/>
      <c r="L11" s="11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8" t="s">
        <v>22</v>
      </c>
      <c r="E12" s="34"/>
      <c r="F12" s="111" t="s">
        <v>23</v>
      </c>
      <c r="G12" s="34"/>
      <c r="H12" s="34"/>
      <c r="I12" s="112" t="s">
        <v>24</v>
      </c>
      <c r="J12" s="113" t="str">
        <f>'Rekapitulace stavby'!AN8</f>
        <v>25. 11. 2019</v>
      </c>
      <c r="K12" s="34"/>
      <c r="L12" s="11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09"/>
      <c r="J13" s="34"/>
      <c r="K13" s="34"/>
      <c r="L13" s="11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8" t="s">
        <v>26</v>
      </c>
      <c r="E14" s="34"/>
      <c r="F14" s="34"/>
      <c r="G14" s="34"/>
      <c r="H14" s="34"/>
      <c r="I14" s="112" t="s">
        <v>27</v>
      </c>
      <c r="J14" s="111" t="s">
        <v>28</v>
      </c>
      <c r="K14" s="34"/>
      <c r="L14" s="11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1" t="s">
        <v>29</v>
      </c>
      <c r="F15" s="34"/>
      <c r="G15" s="34"/>
      <c r="H15" s="34"/>
      <c r="I15" s="112" t="s">
        <v>30</v>
      </c>
      <c r="J15" s="111" t="s">
        <v>28</v>
      </c>
      <c r="K15" s="34"/>
      <c r="L15" s="11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09"/>
      <c r="J16" s="34"/>
      <c r="K16" s="34"/>
      <c r="L16" s="11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8" t="s">
        <v>31</v>
      </c>
      <c r="E17" s="34"/>
      <c r="F17" s="34"/>
      <c r="G17" s="34"/>
      <c r="H17" s="34"/>
      <c r="I17" s="112" t="s">
        <v>27</v>
      </c>
      <c r="J17" s="30" t="str">
        <f>'Rekapitulace stavby'!AN13</f>
        <v>Vyplň údaj</v>
      </c>
      <c r="K17" s="34"/>
      <c r="L17" s="11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8" t="str">
        <f>'Rekapitulace stavby'!E14</f>
        <v>Vyplň údaj</v>
      </c>
      <c r="F18" s="299"/>
      <c r="G18" s="299"/>
      <c r="H18" s="299"/>
      <c r="I18" s="112" t="s">
        <v>30</v>
      </c>
      <c r="J18" s="30" t="str">
        <f>'Rekapitulace stavby'!AN14</f>
        <v>Vyplň údaj</v>
      </c>
      <c r="K18" s="34"/>
      <c r="L18" s="11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09"/>
      <c r="J19" s="34"/>
      <c r="K19" s="34"/>
      <c r="L19" s="11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8" t="s">
        <v>33</v>
      </c>
      <c r="E20" s="34"/>
      <c r="F20" s="34"/>
      <c r="G20" s="34"/>
      <c r="H20" s="34"/>
      <c r="I20" s="112" t="s">
        <v>27</v>
      </c>
      <c r="J20" s="111" t="s">
        <v>28</v>
      </c>
      <c r="K20" s="34"/>
      <c r="L20" s="11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1" t="s">
        <v>34</v>
      </c>
      <c r="F21" s="34"/>
      <c r="G21" s="34"/>
      <c r="H21" s="34"/>
      <c r="I21" s="112" t="s">
        <v>30</v>
      </c>
      <c r="J21" s="111" t="s">
        <v>28</v>
      </c>
      <c r="K21" s="34"/>
      <c r="L21" s="11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09"/>
      <c r="J22" s="34"/>
      <c r="K22" s="34"/>
      <c r="L22" s="11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8" t="s">
        <v>36</v>
      </c>
      <c r="E23" s="34"/>
      <c r="F23" s="34"/>
      <c r="G23" s="34"/>
      <c r="H23" s="34"/>
      <c r="I23" s="112" t="s">
        <v>27</v>
      </c>
      <c r="J23" s="111" t="s">
        <v>28</v>
      </c>
      <c r="K23" s="34"/>
      <c r="L23" s="11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1" t="s">
        <v>37</v>
      </c>
      <c r="F24" s="34"/>
      <c r="G24" s="34"/>
      <c r="H24" s="34"/>
      <c r="I24" s="112" t="s">
        <v>30</v>
      </c>
      <c r="J24" s="111" t="s">
        <v>28</v>
      </c>
      <c r="K24" s="34"/>
      <c r="L24" s="11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09"/>
      <c r="J25" s="34"/>
      <c r="K25" s="34"/>
      <c r="L25" s="11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8" t="s">
        <v>38</v>
      </c>
      <c r="E26" s="34"/>
      <c r="F26" s="34"/>
      <c r="G26" s="34"/>
      <c r="H26" s="34"/>
      <c r="I26" s="109"/>
      <c r="J26" s="34"/>
      <c r="K26" s="34"/>
      <c r="L26" s="11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25.5" customHeight="1">
      <c r="A27" s="114"/>
      <c r="B27" s="115"/>
      <c r="C27" s="114"/>
      <c r="D27" s="114"/>
      <c r="E27" s="300" t="s">
        <v>106</v>
      </c>
      <c r="F27" s="300"/>
      <c r="G27" s="300"/>
      <c r="H27" s="300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09"/>
      <c r="J28" s="34"/>
      <c r="K28" s="34"/>
      <c r="L28" s="11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8"/>
      <c r="E29" s="118"/>
      <c r="F29" s="118"/>
      <c r="G29" s="118"/>
      <c r="H29" s="118"/>
      <c r="I29" s="119"/>
      <c r="J29" s="118"/>
      <c r="K29" s="118"/>
      <c r="L29" s="11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40</v>
      </c>
      <c r="E30" s="34"/>
      <c r="F30" s="34"/>
      <c r="G30" s="34"/>
      <c r="H30" s="34"/>
      <c r="I30" s="109"/>
      <c r="J30" s="121">
        <f>ROUND(J85, 2)</f>
        <v>0</v>
      </c>
      <c r="K30" s="34"/>
      <c r="L30" s="11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8"/>
      <c r="E31" s="118"/>
      <c r="F31" s="118"/>
      <c r="G31" s="118"/>
      <c r="H31" s="118"/>
      <c r="I31" s="119"/>
      <c r="J31" s="118"/>
      <c r="K31" s="118"/>
      <c r="L31" s="11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2" t="s">
        <v>42</v>
      </c>
      <c r="G32" s="34"/>
      <c r="H32" s="34"/>
      <c r="I32" s="123" t="s">
        <v>41</v>
      </c>
      <c r="J32" s="122" t="s">
        <v>43</v>
      </c>
      <c r="K32" s="34"/>
      <c r="L32" s="11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24" t="s">
        <v>44</v>
      </c>
      <c r="E33" s="108" t="s">
        <v>45</v>
      </c>
      <c r="F33" s="125">
        <f>ROUND((SUM(BE85:BE176)),  2)</f>
        <v>0</v>
      </c>
      <c r="G33" s="34"/>
      <c r="H33" s="34"/>
      <c r="I33" s="126">
        <v>0.21</v>
      </c>
      <c r="J33" s="125">
        <f>ROUND(((SUM(BE85:BE176))*I33),  2)</f>
        <v>0</v>
      </c>
      <c r="K33" s="34"/>
      <c r="L33" s="11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8" t="s">
        <v>46</v>
      </c>
      <c r="F34" s="125">
        <f>ROUND((SUM(BF85:BF176)),  2)</f>
        <v>0</v>
      </c>
      <c r="G34" s="34"/>
      <c r="H34" s="34"/>
      <c r="I34" s="126">
        <v>0.15</v>
      </c>
      <c r="J34" s="125">
        <f>ROUND(((SUM(BF85:BF176))*I34),  2)</f>
        <v>0</v>
      </c>
      <c r="K34" s="34"/>
      <c r="L34" s="11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08" t="s">
        <v>44</v>
      </c>
      <c r="E35" s="108" t="s">
        <v>47</v>
      </c>
      <c r="F35" s="125">
        <f>ROUND((SUM(BG85:BG176)),  2)</f>
        <v>0</v>
      </c>
      <c r="G35" s="34"/>
      <c r="H35" s="34"/>
      <c r="I35" s="126">
        <v>0.21</v>
      </c>
      <c r="J35" s="125">
        <f>0</f>
        <v>0</v>
      </c>
      <c r="K35" s="34"/>
      <c r="L35" s="11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08" t="s">
        <v>48</v>
      </c>
      <c r="F36" s="125">
        <f>ROUND((SUM(BH85:BH176)),  2)</f>
        <v>0</v>
      </c>
      <c r="G36" s="34"/>
      <c r="H36" s="34"/>
      <c r="I36" s="126">
        <v>0.15</v>
      </c>
      <c r="J36" s="125">
        <f>0</f>
        <v>0</v>
      </c>
      <c r="K36" s="34"/>
      <c r="L36" s="11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8" t="s">
        <v>49</v>
      </c>
      <c r="F37" s="125">
        <f>ROUND((SUM(BI85:BI176)),  2)</f>
        <v>0</v>
      </c>
      <c r="G37" s="34"/>
      <c r="H37" s="34"/>
      <c r="I37" s="126">
        <v>0</v>
      </c>
      <c r="J37" s="125">
        <f>0</f>
        <v>0</v>
      </c>
      <c r="K37" s="34"/>
      <c r="L37" s="11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09"/>
      <c r="J38" s="34"/>
      <c r="K38" s="34"/>
      <c r="L38" s="11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7"/>
      <c r="D39" s="128" t="s">
        <v>50</v>
      </c>
      <c r="E39" s="129"/>
      <c r="F39" s="129"/>
      <c r="G39" s="130" t="s">
        <v>51</v>
      </c>
      <c r="H39" s="131" t="s">
        <v>52</v>
      </c>
      <c r="I39" s="132"/>
      <c r="J39" s="133">
        <f>SUM(J30:J37)</f>
        <v>0</v>
      </c>
      <c r="K39" s="134"/>
      <c r="L39" s="11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107</v>
      </c>
      <c r="D45" s="36"/>
      <c r="E45" s="36"/>
      <c r="F45" s="36"/>
      <c r="G45" s="36"/>
      <c r="H45" s="36"/>
      <c r="I45" s="109"/>
      <c r="J45" s="36"/>
      <c r="K45" s="36"/>
      <c r="L45" s="11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109"/>
      <c r="J46" s="36"/>
      <c r="K46" s="36"/>
      <c r="L46" s="11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9"/>
      <c r="J47" s="36"/>
      <c r="K47" s="36"/>
      <c r="L47" s="11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01" t="str">
        <f>E7</f>
        <v>Chrudimka, Hlinsko, odstranění sedimentů v intravilánu, ř. km 86,376 - 89,700</v>
      </c>
      <c r="F48" s="302"/>
      <c r="G48" s="302"/>
      <c r="H48" s="302"/>
      <c r="I48" s="109"/>
      <c r="J48" s="36"/>
      <c r="K48" s="36"/>
      <c r="L48" s="11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104</v>
      </c>
      <c r="D49" s="36"/>
      <c r="E49" s="36"/>
      <c r="F49" s="36"/>
      <c r="G49" s="36"/>
      <c r="H49" s="36"/>
      <c r="I49" s="109"/>
      <c r="J49" s="36"/>
      <c r="K49" s="36"/>
      <c r="L49" s="11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4" t="str">
        <f>E9</f>
        <v>3. - SO 03 Těžení nánosů</v>
      </c>
      <c r="F50" s="303"/>
      <c r="G50" s="303"/>
      <c r="H50" s="303"/>
      <c r="I50" s="109"/>
      <c r="J50" s="36"/>
      <c r="K50" s="36"/>
      <c r="L50" s="11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109"/>
      <c r="J51" s="36"/>
      <c r="K51" s="36"/>
      <c r="L51" s="11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Hlinsko</v>
      </c>
      <c r="G52" s="36"/>
      <c r="H52" s="36"/>
      <c r="I52" s="112" t="s">
        <v>24</v>
      </c>
      <c r="J52" s="60" t="str">
        <f>IF(J12="","",J12)</f>
        <v>25. 11. 2019</v>
      </c>
      <c r="K52" s="36"/>
      <c r="L52" s="11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109"/>
      <c r="J53" s="36"/>
      <c r="K53" s="36"/>
      <c r="L53" s="11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3.05" customHeight="1">
      <c r="A54" s="34"/>
      <c r="B54" s="35"/>
      <c r="C54" s="29" t="s">
        <v>26</v>
      </c>
      <c r="D54" s="36"/>
      <c r="E54" s="36"/>
      <c r="F54" s="27" t="str">
        <f>E15</f>
        <v>Povodí Labe, státní podnik, závod Pardubice</v>
      </c>
      <c r="G54" s="36"/>
      <c r="H54" s="36"/>
      <c r="I54" s="112" t="s">
        <v>33</v>
      </c>
      <c r="J54" s="32" t="str">
        <f>E21</f>
        <v>Povodí Labe, státní podnik, OIČ, Hradec Králové</v>
      </c>
      <c r="K54" s="36"/>
      <c r="L54" s="11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112" t="s">
        <v>36</v>
      </c>
      <c r="J55" s="32" t="str">
        <f>E24</f>
        <v>Ing. Eva Morkesová</v>
      </c>
      <c r="K55" s="36"/>
      <c r="L55" s="11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9"/>
      <c r="J56" s="36"/>
      <c r="K56" s="36"/>
      <c r="L56" s="11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1" t="s">
        <v>108</v>
      </c>
      <c r="D57" s="142"/>
      <c r="E57" s="142"/>
      <c r="F57" s="142"/>
      <c r="G57" s="142"/>
      <c r="H57" s="142"/>
      <c r="I57" s="143"/>
      <c r="J57" s="144" t="s">
        <v>109</v>
      </c>
      <c r="K57" s="142"/>
      <c r="L57" s="11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9"/>
      <c r="J58" s="36"/>
      <c r="K58" s="36"/>
      <c r="L58" s="11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45" t="s">
        <v>72</v>
      </c>
      <c r="D59" s="36"/>
      <c r="E59" s="36"/>
      <c r="F59" s="36"/>
      <c r="G59" s="36"/>
      <c r="H59" s="36"/>
      <c r="I59" s="109"/>
      <c r="J59" s="78">
        <f>J85</f>
        <v>0</v>
      </c>
      <c r="K59" s="36"/>
      <c r="L59" s="11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110</v>
      </c>
    </row>
    <row r="60" spans="1:47" s="9" customFormat="1" ht="24.9" customHeight="1">
      <c r="B60" s="146"/>
      <c r="C60" s="147"/>
      <c r="D60" s="148" t="s">
        <v>111</v>
      </c>
      <c r="E60" s="149"/>
      <c r="F60" s="149"/>
      <c r="G60" s="149"/>
      <c r="H60" s="149"/>
      <c r="I60" s="150"/>
      <c r="J60" s="151">
        <f>J86</f>
        <v>0</v>
      </c>
      <c r="K60" s="147"/>
      <c r="L60" s="152"/>
    </row>
    <row r="61" spans="1:47" s="10" customFormat="1" ht="19.95" customHeight="1">
      <c r="B61" s="153"/>
      <c r="C61" s="154"/>
      <c r="D61" s="155" t="s">
        <v>112</v>
      </c>
      <c r="E61" s="156"/>
      <c r="F61" s="156"/>
      <c r="G61" s="156"/>
      <c r="H61" s="156"/>
      <c r="I61" s="157"/>
      <c r="J61" s="158">
        <f>J87</f>
        <v>0</v>
      </c>
      <c r="K61" s="154"/>
      <c r="L61" s="159"/>
    </row>
    <row r="62" spans="1:47" s="10" customFormat="1" ht="14.85" customHeight="1">
      <c r="B62" s="153"/>
      <c r="C62" s="154"/>
      <c r="D62" s="155" t="s">
        <v>113</v>
      </c>
      <c r="E62" s="156"/>
      <c r="F62" s="156"/>
      <c r="G62" s="156"/>
      <c r="H62" s="156"/>
      <c r="I62" s="157"/>
      <c r="J62" s="158">
        <f>J154</f>
        <v>0</v>
      </c>
      <c r="K62" s="154"/>
      <c r="L62" s="159"/>
    </row>
    <row r="63" spans="1:47" s="10" customFormat="1" ht="19.95" customHeight="1">
      <c r="B63" s="153"/>
      <c r="C63" s="154"/>
      <c r="D63" s="155" t="s">
        <v>115</v>
      </c>
      <c r="E63" s="156"/>
      <c r="F63" s="156"/>
      <c r="G63" s="156"/>
      <c r="H63" s="156"/>
      <c r="I63" s="157"/>
      <c r="J63" s="158">
        <f>J164</f>
        <v>0</v>
      </c>
      <c r="K63" s="154"/>
      <c r="L63" s="159"/>
    </row>
    <row r="64" spans="1:47" s="10" customFormat="1" ht="19.95" customHeight="1">
      <c r="B64" s="153"/>
      <c r="C64" s="154"/>
      <c r="D64" s="155" t="s">
        <v>116</v>
      </c>
      <c r="E64" s="156"/>
      <c r="F64" s="156"/>
      <c r="G64" s="156"/>
      <c r="H64" s="156"/>
      <c r="I64" s="157"/>
      <c r="J64" s="158">
        <f>J169</f>
        <v>0</v>
      </c>
      <c r="K64" s="154"/>
      <c r="L64" s="159"/>
    </row>
    <row r="65" spans="1:31" s="10" customFormat="1" ht="19.95" customHeight="1">
      <c r="B65" s="153"/>
      <c r="C65" s="154"/>
      <c r="D65" s="155" t="s">
        <v>117</v>
      </c>
      <c r="E65" s="156"/>
      <c r="F65" s="156"/>
      <c r="G65" s="156"/>
      <c r="H65" s="156"/>
      <c r="I65" s="157"/>
      <c r="J65" s="158">
        <f>J174</f>
        <v>0</v>
      </c>
      <c r="K65" s="154"/>
      <c r="L65" s="159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109"/>
      <c r="J66" s="36"/>
      <c r="K66" s="36"/>
      <c r="L66" s="11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" customHeight="1">
      <c r="A67" s="34"/>
      <c r="B67" s="48"/>
      <c r="C67" s="49"/>
      <c r="D67" s="49"/>
      <c r="E67" s="49"/>
      <c r="F67" s="49"/>
      <c r="G67" s="49"/>
      <c r="H67" s="49"/>
      <c r="I67" s="137"/>
      <c r="J67" s="49"/>
      <c r="K67" s="49"/>
      <c r="L67" s="11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" customHeight="1">
      <c r="A71" s="34"/>
      <c r="B71" s="50"/>
      <c r="C71" s="51"/>
      <c r="D71" s="51"/>
      <c r="E71" s="51"/>
      <c r="F71" s="51"/>
      <c r="G71" s="51"/>
      <c r="H71" s="51"/>
      <c r="I71" s="140"/>
      <c r="J71" s="51"/>
      <c r="K71" s="51"/>
      <c r="L71" s="11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" customHeight="1">
      <c r="A72" s="34"/>
      <c r="B72" s="35"/>
      <c r="C72" s="23" t="s">
        <v>118</v>
      </c>
      <c r="D72" s="36"/>
      <c r="E72" s="36"/>
      <c r="F72" s="36"/>
      <c r="G72" s="36"/>
      <c r="H72" s="36"/>
      <c r="I72" s="109"/>
      <c r="J72" s="36"/>
      <c r="K72" s="36"/>
      <c r="L72" s="11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" customHeight="1">
      <c r="A73" s="34"/>
      <c r="B73" s="35"/>
      <c r="C73" s="36"/>
      <c r="D73" s="36"/>
      <c r="E73" s="36"/>
      <c r="F73" s="36"/>
      <c r="G73" s="36"/>
      <c r="H73" s="36"/>
      <c r="I73" s="109"/>
      <c r="J73" s="36"/>
      <c r="K73" s="36"/>
      <c r="L73" s="11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109"/>
      <c r="J74" s="36"/>
      <c r="K74" s="36"/>
      <c r="L74" s="11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01" t="str">
        <f>E7</f>
        <v>Chrudimka, Hlinsko, odstranění sedimentů v intravilánu, ř. km 86,376 - 89,700</v>
      </c>
      <c r="F75" s="302"/>
      <c r="G75" s="302"/>
      <c r="H75" s="302"/>
      <c r="I75" s="109"/>
      <c r="J75" s="36"/>
      <c r="K75" s="36"/>
      <c r="L75" s="11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104</v>
      </c>
      <c r="D76" s="36"/>
      <c r="E76" s="36"/>
      <c r="F76" s="36"/>
      <c r="G76" s="36"/>
      <c r="H76" s="36"/>
      <c r="I76" s="109"/>
      <c r="J76" s="36"/>
      <c r="K76" s="36"/>
      <c r="L76" s="11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274" t="str">
        <f>E9</f>
        <v>3. - SO 03 Těžení nánosů</v>
      </c>
      <c r="F77" s="303"/>
      <c r="G77" s="303"/>
      <c r="H77" s="303"/>
      <c r="I77" s="109"/>
      <c r="J77" s="36"/>
      <c r="K77" s="36"/>
      <c r="L77" s="11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" customHeight="1">
      <c r="A78" s="34"/>
      <c r="B78" s="35"/>
      <c r="C78" s="36"/>
      <c r="D78" s="36"/>
      <c r="E78" s="36"/>
      <c r="F78" s="36"/>
      <c r="G78" s="36"/>
      <c r="H78" s="36"/>
      <c r="I78" s="109"/>
      <c r="J78" s="36"/>
      <c r="K78" s="36"/>
      <c r="L78" s="11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22</v>
      </c>
      <c r="D79" s="36"/>
      <c r="E79" s="36"/>
      <c r="F79" s="27" t="str">
        <f>F12</f>
        <v>Hlinsko</v>
      </c>
      <c r="G79" s="36"/>
      <c r="H79" s="36"/>
      <c r="I79" s="112" t="s">
        <v>24</v>
      </c>
      <c r="J79" s="60" t="str">
        <f>IF(J12="","",J12)</f>
        <v>25. 11. 2019</v>
      </c>
      <c r="K79" s="36"/>
      <c r="L79" s="11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" customHeight="1">
      <c r="A80" s="34"/>
      <c r="B80" s="35"/>
      <c r="C80" s="36"/>
      <c r="D80" s="36"/>
      <c r="E80" s="36"/>
      <c r="F80" s="36"/>
      <c r="G80" s="36"/>
      <c r="H80" s="36"/>
      <c r="I80" s="109"/>
      <c r="J80" s="36"/>
      <c r="K80" s="36"/>
      <c r="L80" s="11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43.05" customHeight="1">
      <c r="A81" s="34"/>
      <c r="B81" s="35"/>
      <c r="C81" s="29" t="s">
        <v>26</v>
      </c>
      <c r="D81" s="36"/>
      <c r="E81" s="36"/>
      <c r="F81" s="27" t="str">
        <f>E15</f>
        <v>Povodí Labe, státní podnik, závod Pardubice</v>
      </c>
      <c r="G81" s="36"/>
      <c r="H81" s="36"/>
      <c r="I81" s="112" t="s">
        <v>33</v>
      </c>
      <c r="J81" s="32" t="str">
        <f>E21</f>
        <v>Povodí Labe, státní podnik, OIČ, Hradec Králové</v>
      </c>
      <c r="K81" s="36"/>
      <c r="L81" s="11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15" customHeight="1">
      <c r="A82" s="34"/>
      <c r="B82" s="35"/>
      <c r="C82" s="29" t="s">
        <v>31</v>
      </c>
      <c r="D82" s="36"/>
      <c r="E82" s="36"/>
      <c r="F82" s="27" t="str">
        <f>IF(E18="","",E18)</f>
        <v>Vyplň údaj</v>
      </c>
      <c r="G82" s="36"/>
      <c r="H82" s="36"/>
      <c r="I82" s="112" t="s">
        <v>36</v>
      </c>
      <c r="J82" s="32" t="str">
        <f>E24</f>
        <v>Ing. Eva Morkesová</v>
      </c>
      <c r="K82" s="36"/>
      <c r="L82" s="11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6"/>
      <c r="D83" s="36"/>
      <c r="E83" s="36"/>
      <c r="F83" s="36"/>
      <c r="G83" s="36"/>
      <c r="H83" s="36"/>
      <c r="I83" s="109"/>
      <c r="J83" s="36"/>
      <c r="K83" s="36"/>
      <c r="L83" s="11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60"/>
      <c r="B84" s="161"/>
      <c r="C84" s="162" t="s">
        <v>119</v>
      </c>
      <c r="D84" s="163" t="s">
        <v>59</v>
      </c>
      <c r="E84" s="163" t="s">
        <v>55</v>
      </c>
      <c r="F84" s="163" t="s">
        <v>56</v>
      </c>
      <c r="G84" s="163" t="s">
        <v>120</v>
      </c>
      <c r="H84" s="163" t="s">
        <v>121</v>
      </c>
      <c r="I84" s="164" t="s">
        <v>122</v>
      </c>
      <c r="J84" s="163" t="s">
        <v>109</v>
      </c>
      <c r="K84" s="165" t="s">
        <v>123</v>
      </c>
      <c r="L84" s="166"/>
      <c r="M84" s="69" t="s">
        <v>28</v>
      </c>
      <c r="N84" s="70" t="s">
        <v>44</v>
      </c>
      <c r="O84" s="70" t="s">
        <v>124</v>
      </c>
      <c r="P84" s="70" t="s">
        <v>125</v>
      </c>
      <c r="Q84" s="70" t="s">
        <v>126</v>
      </c>
      <c r="R84" s="70" t="s">
        <v>127</v>
      </c>
      <c r="S84" s="70" t="s">
        <v>128</v>
      </c>
      <c r="T84" s="71" t="s">
        <v>129</v>
      </c>
      <c r="U84" s="160"/>
      <c r="V84" s="160"/>
      <c r="W84" s="160"/>
      <c r="X84" s="160"/>
      <c r="Y84" s="160"/>
      <c r="Z84" s="160"/>
      <c r="AA84" s="160"/>
      <c r="AB84" s="160"/>
      <c r="AC84" s="160"/>
      <c r="AD84" s="160"/>
      <c r="AE84" s="160"/>
    </row>
    <row r="85" spans="1:65" s="2" customFormat="1" ht="22.8" customHeight="1">
      <c r="A85" s="34"/>
      <c r="B85" s="35"/>
      <c r="C85" s="76" t="s">
        <v>130</v>
      </c>
      <c r="D85" s="36"/>
      <c r="E85" s="36"/>
      <c r="F85" s="36"/>
      <c r="G85" s="36"/>
      <c r="H85" s="36"/>
      <c r="I85" s="109"/>
      <c r="J85" s="167">
        <f>BK85</f>
        <v>0</v>
      </c>
      <c r="K85" s="36"/>
      <c r="L85" s="39"/>
      <c r="M85" s="72"/>
      <c r="N85" s="168"/>
      <c r="O85" s="73"/>
      <c r="P85" s="169">
        <f>P86</f>
        <v>0</v>
      </c>
      <c r="Q85" s="73"/>
      <c r="R85" s="169">
        <f>R86</f>
        <v>4.0000000000000001E-3</v>
      </c>
      <c r="S85" s="73"/>
      <c r="T85" s="170">
        <f>T86</f>
        <v>16.2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73</v>
      </c>
      <c r="AU85" s="17" t="s">
        <v>110</v>
      </c>
      <c r="BK85" s="171">
        <f>BK86</f>
        <v>0</v>
      </c>
    </row>
    <row r="86" spans="1:65" s="12" customFormat="1" ht="25.95" customHeight="1">
      <c r="B86" s="172"/>
      <c r="C86" s="173"/>
      <c r="D86" s="174" t="s">
        <v>73</v>
      </c>
      <c r="E86" s="175" t="s">
        <v>131</v>
      </c>
      <c r="F86" s="175" t="s">
        <v>132</v>
      </c>
      <c r="G86" s="173"/>
      <c r="H86" s="173"/>
      <c r="I86" s="176"/>
      <c r="J86" s="177">
        <f>BK86</f>
        <v>0</v>
      </c>
      <c r="K86" s="173"/>
      <c r="L86" s="178"/>
      <c r="M86" s="179"/>
      <c r="N86" s="180"/>
      <c r="O86" s="180"/>
      <c r="P86" s="181">
        <f>P87+P164+P169+P174</f>
        <v>0</v>
      </c>
      <c r="Q86" s="180"/>
      <c r="R86" s="181">
        <f>R87+R164+R169+R174</f>
        <v>4.0000000000000001E-3</v>
      </c>
      <c r="S86" s="180"/>
      <c r="T86" s="182">
        <f>T87+T164+T169+T174</f>
        <v>16.2</v>
      </c>
      <c r="AR86" s="183" t="s">
        <v>82</v>
      </c>
      <c r="AT86" s="184" t="s">
        <v>73</v>
      </c>
      <c r="AU86" s="184" t="s">
        <v>74</v>
      </c>
      <c r="AY86" s="183" t="s">
        <v>133</v>
      </c>
      <c r="BK86" s="185">
        <f>BK87+BK164+BK169+BK174</f>
        <v>0</v>
      </c>
    </row>
    <row r="87" spans="1:65" s="12" customFormat="1" ht="22.8" customHeight="1">
      <c r="B87" s="172"/>
      <c r="C87" s="173"/>
      <c r="D87" s="174" t="s">
        <v>73</v>
      </c>
      <c r="E87" s="186" t="s">
        <v>82</v>
      </c>
      <c r="F87" s="186" t="s">
        <v>134</v>
      </c>
      <c r="G87" s="173"/>
      <c r="H87" s="173"/>
      <c r="I87" s="176"/>
      <c r="J87" s="187">
        <f>BK87</f>
        <v>0</v>
      </c>
      <c r="K87" s="173"/>
      <c r="L87" s="178"/>
      <c r="M87" s="179"/>
      <c r="N87" s="180"/>
      <c r="O87" s="180"/>
      <c r="P87" s="181">
        <f>P88+SUM(P89:P154)</f>
        <v>0</v>
      </c>
      <c r="Q87" s="180"/>
      <c r="R87" s="181">
        <f>R88+SUM(R89:R154)</f>
        <v>4.0000000000000001E-3</v>
      </c>
      <c r="S87" s="180"/>
      <c r="T87" s="182">
        <f>T88+SUM(T89:T154)</f>
        <v>0</v>
      </c>
      <c r="AR87" s="183" t="s">
        <v>82</v>
      </c>
      <c r="AT87" s="184" t="s">
        <v>73</v>
      </c>
      <c r="AU87" s="184" t="s">
        <v>82</v>
      </c>
      <c r="AY87" s="183" t="s">
        <v>133</v>
      </c>
      <c r="BK87" s="185">
        <f>BK88+SUM(BK89:BK154)</f>
        <v>0</v>
      </c>
    </row>
    <row r="88" spans="1:65" s="2" customFormat="1" ht="16.5" customHeight="1">
      <c r="A88" s="34"/>
      <c r="B88" s="35"/>
      <c r="C88" s="188" t="s">
        <v>82</v>
      </c>
      <c r="D88" s="188" t="s">
        <v>135</v>
      </c>
      <c r="E88" s="189" t="s">
        <v>136</v>
      </c>
      <c r="F88" s="190" t="s">
        <v>137</v>
      </c>
      <c r="G88" s="191" t="s">
        <v>138</v>
      </c>
      <c r="H88" s="192">
        <v>0.08</v>
      </c>
      <c r="I88" s="193"/>
      <c r="J88" s="194">
        <f>ROUND(I88*H88,2)</f>
        <v>0</v>
      </c>
      <c r="K88" s="190" t="s">
        <v>139</v>
      </c>
      <c r="L88" s="39"/>
      <c r="M88" s="195" t="s">
        <v>28</v>
      </c>
      <c r="N88" s="196" t="s">
        <v>47</v>
      </c>
      <c r="O88" s="65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99" t="s">
        <v>140</v>
      </c>
      <c r="AT88" s="199" t="s">
        <v>135</v>
      </c>
      <c r="AU88" s="199" t="s">
        <v>84</v>
      </c>
      <c r="AY88" s="17" t="s">
        <v>133</v>
      </c>
      <c r="BE88" s="200">
        <f>IF(N88="základní",J88,0)</f>
        <v>0</v>
      </c>
      <c r="BF88" s="200">
        <f>IF(N88="snížená",J88,0)</f>
        <v>0</v>
      </c>
      <c r="BG88" s="200">
        <f>IF(N88="zákl. přenesená",J88,0)</f>
        <v>0</v>
      </c>
      <c r="BH88" s="200">
        <f>IF(N88="sníž. přenesená",J88,0)</f>
        <v>0</v>
      </c>
      <c r="BI88" s="200">
        <f>IF(N88="nulová",J88,0)</f>
        <v>0</v>
      </c>
      <c r="BJ88" s="17" t="s">
        <v>140</v>
      </c>
      <c r="BK88" s="200">
        <f>ROUND(I88*H88,2)</f>
        <v>0</v>
      </c>
      <c r="BL88" s="17" t="s">
        <v>140</v>
      </c>
      <c r="BM88" s="199" t="s">
        <v>141</v>
      </c>
    </row>
    <row r="89" spans="1:65" s="2" customFormat="1" ht="10.199999999999999">
      <c r="A89" s="34"/>
      <c r="B89" s="35"/>
      <c r="C89" s="36"/>
      <c r="D89" s="201" t="s">
        <v>142</v>
      </c>
      <c r="E89" s="36"/>
      <c r="F89" s="202" t="s">
        <v>143</v>
      </c>
      <c r="G89" s="36"/>
      <c r="H89" s="36"/>
      <c r="I89" s="109"/>
      <c r="J89" s="36"/>
      <c r="K89" s="36"/>
      <c r="L89" s="39"/>
      <c r="M89" s="203"/>
      <c r="N89" s="204"/>
      <c r="O89" s="65"/>
      <c r="P89" s="65"/>
      <c r="Q89" s="65"/>
      <c r="R89" s="65"/>
      <c r="S89" s="65"/>
      <c r="T89" s="66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142</v>
      </c>
      <c r="AU89" s="17" t="s">
        <v>84</v>
      </c>
    </row>
    <row r="90" spans="1:65" s="13" customFormat="1" ht="10.199999999999999">
      <c r="B90" s="205"/>
      <c r="C90" s="206"/>
      <c r="D90" s="201" t="s">
        <v>144</v>
      </c>
      <c r="E90" s="207" t="s">
        <v>28</v>
      </c>
      <c r="F90" s="208" t="s">
        <v>315</v>
      </c>
      <c r="G90" s="206"/>
      <c r="H90" s="207" t="s">
        <v>28</v>
      </c>
      <c r="I90" s="209"/>
      <c r="J90" s="206"/>
      <c r="K90" s="206"/>
      <c r="L90" s="210"/>
      <c r="M90" s="211"/>
      <c r="N90" s="212"/>
      <c r="O90" s="212"/>
      <c r="P90" s="212"/>
      <c r="Q90" s="212"/>
      <c r="R90" s="212"/>
      <c r="S90" s="212"/>
      <c r="T90" s="213"/>
      <c r="AT90" s="214" t="s">
        <v>144</v>
      </c>
      <c r="AU90" s="214" t="s">
        <v>84</v>
      </c>
      <c r="AV90" s="13" t="s">
        <v>82</v>
      </c>
      <c r="AW90" s="13" t="s">
        <v>35</v>
      </c>
      <c r="AX90" s="13" t="s">
        <v>74</v>
      </c>
      <c r="AY90" s="214" t="s">
        <v>133</v>
      </c>
    </row>
    <row r="91" spans="1:65" s="14" customFormat="1" ht="10.199999999999999">
      <c r="B91" s="215"/>
      <c r="C91" s="216"/>
      <c r="D91" s="201" t="s">
        <v>144</v>
      </c>
      <c r="E91" s="217" t="s">
        <v>28</v>
      </c>
      <c r="F91" s="218" t="s">
        <v>316</v>
      </c>
      <c r="G91" s="216"/>
      <c r="H91" s="219">
        <v>0.08</v>
      </c>
      <c r="I91" s="220"/>
      <c r="J91" s="216"/>
      <c r="K91" s="216"/>
      <c r="L91" s="221"/>
      <c r="M91" s="222"/>
      <c r="N91" s="223"/>
      <c r="O91" s="223"/>
      <c r="P91" s="223"/>
      <c r="Q91" s="223"/>
      <c r="R91" s="223"/>
      <c r="S91" s="223"/>
      <c r="T91" s="224"/>
      <c r="AT91" s="225" t="s">
        <v>144</v>
      </c>
      <c r="AU91" s="225" t="s">
        <v>84</v>
      </c>
      <c r="AV91" s="14" t="s">
        <v>84</v>
      </c>
      <c r="AW91" s="14" t="s">
        <v>35</v>
      </c>
      <c r="AX91" s="14" t="s">
        <v>82</v>
      </c>
      <c r="AY91" s="225" t="s">
        <v>133</v>
      </c>
    </row>
    <row r="92" spans="1:65" s="2" customFormat="1" ht="16.5" customHeight="1">
      <c r="A92" s="34"/>
      <c r="B92" s="35"/>
      <c r="C92" s="188" t="s">
        <v>84</v>
      </c>
      <c r="D92" s="188" t="s">
        <v>135</v>
      </c>
      <c r="E92" s="189" t="s">
        <v>147</v>
      </c>
      <c r="F92" s="190" t="s">
        <v>148</v>
      </c>
      <c r="G92" s="191" t="s">
        <v>149</v>
      </c>
      <c r="H92" s="192">
        <v>1.6</v>
      </c>
      <c r="I92" s="193"/>
      <c r="J92" s="194">
        <f>ROUND(I92*H92,2)</f>
        <v>0</v>
      </c>
      <c r="K92" s="190" t="s">
        <v>28</v>
      </c>
      <c r="L92" s="39"/>
      <c r="M92" s="195" t="s">
        <v>28</v>
      </c>
      <c r="N92" s="196" t="s">
        <v>47</v>
      </c>
      <c r="O92" s="65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99" t="s">
        <v>140</v>
      </c>
      <c r="AT92" s="199" t="s">
        <v>135</v>
      </c>
      <c r="AU92" s="199" t="s">
        <v>84</v>
      </c>
      <c r="AY92" s="17" t="s">
        <v>133</v>
      </c>
      <c r="BE92" s="200">
        <f>IF(N92="základní",J92,0)</f>
        <v>0</v>
      </c>
      <c r="BF92" s="200">
        <f>IF(N92="snížená",J92,0)</f>
        <v>0</v>
      </c>
      <c r="BG92" s="200">
        <f>IF(N92="zákl. přenesená",J92,0)</f>
        <v>0</v>
      </c>
      <c r="BH92" s="200">
        <f>IF(N92="sníž. přenesená",J92,0)</f>
        <v>0</v>
      </c>
      <c r="BI92" s="200">
        <f>IF(N92="nulová",J92,0)</f>
        <v>0</v>
      </c>
      <c r="BJ92" s="17" t="s">
        <v>140</v>
      </c>
      <c r="BK92" s="200">
        <f>ROUND(I92*H92,2)</f>
        <v>0</v>
      </c>
      <c r="BL92" s="17" t="s">
        <v>140</v>
      </c>
      <c r="BM92" s="199" t="s">
        <v>150</v>
      </c>
    </row>
    <row r="93" spans="1:65" s="2" customFormat="1" ht="10.199999999999999">
      <c r="A93" s="34"/>
      <c r="B93" s="35"/>
      <c r="C93" s="36"/>
      <c r="D93" s="201" t="s">
        <v>142</v>
      </c>
      <c r="E93" s="36"/>
      <c r="F93" s="202" t="s">
        <v>148</v>
      </c>
      <c r="G93" s="36"/>
      <c r="H93" s="36"/>
      <c r="I93" s="109"/>
      <c r="J93" s="36"/>
      <c r="K93" s="36"/>
      <c r="L93" s="39"/>
      <c r="M93" s="203"/>
      <c r="N93" s="204"/>
      <c r="O93" s="65"/>
      <c r="P93" s="65"/>
      <c r="Q93" s="65"/>
      <c r="R93" s="65"/>
      <c r="S93" s="65"/>
      <c r="T93" s="66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142</v>
      </c>
      <c r="AU93" s="17" t="s">
        <v>84</v>
      </c>
    </row>
    <row r="94" spans="1:65" s="13" customFormat="1" ht="10.199999999999999">
      <c r="B94" s="205"/>
      <c r="C94" s="206"/>
      <c r="D94" s="201" t="s">
        <v>144</v>
      </c>
      <c r="E94" s="207" t="s">
        <v>28</v>
      </c>
      <c r="F94" s="208" t="s">
        <v>317</v>
      </c>
      <c r="G94" s="206"/>
      <c r="H94" s="207" t="s">
        <v>28</v>
      </c>
      <c r="I94" s="209"/>
      <c r="J94" s="206"/>
      <c r="K94" s="206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144</v>
      </c>
      <c r="AU94" s="214" t="s">
        <v>84</v>
      </c>
      <c r="AV94" s="13" t="s">
        <v>82</v>
      </c>
      <c r="AW94" s="13" t="s">
        <v>35</v>
      </c>
      <c r="AX94" s="13" t="s">
        <v>74</v>
      </c>
      <c r="AY94" s="214" t="s">
        <v>133</v>
      </c>
    </row>
    <row r="95" spans="1:65" s="14" customFormat="1" ht="10.199999999999999">
      <c r="B95" s="215"/>
      <c r="C95" s="216"/>
      <c r="D95" s="201" t="s">
        <v>144</v>
      </c>
      <c r="E95" s="217" t="s">
        <v>28</v>
      </c>
      <c r="F95" s="218" t="s">
        <v>318</v>
      </c>
      <c r="G95" s="216"/>
      <c r="H95" s="219">
        <v>1.6</v>
      </c>
      <c r="I95" s="220"/>
      <c r="J95" s="216"/>
      <c r="K95" s="216"/>
      <c r="L95" s="221"/>
      <c r="M95" s="222"/>
      <c r="N95" s="223"/>
      <c r="O95" s="223"/>
      <c r="P95" s="223"/>
      <c r="Q95" s="223"/>
      <c r="R95" s="223"/>
      <c r="S95" s="223"/>
      <c r="T95" s="224"/>
      <c r="AT95" s="225" t="s">
        <v>144</v>
      </c>
      <c r="AU95" s="225" t="s">
        <v>84</v>
      </c>
      <c r="AV95" s="14" t="s">
        <v>84</v>
      </c>
      <c r="AW95" s="14" t="s">
        <v>35</v>
      </c>
      <c r="AX95" s="14" t="s">
        <v>82</v>
      </c>
      <c r="AY95" s="225" t="s">
        <v>133</v>
      </c>
    </row>
    <row r="96" spans="1:65" s="2" customFormat="1" ht="16.5" customHeight="1">
      <c r="A96" s="34"/>
      <c r="B96" s="35"/>
      <c r="C96" s="188" t="s">
        <v>153</v>
      </c>
      <c r="D96" s="188" t="s">
        <v>135</v>
      </c>
      <c r="E96" s="189" t="s">
        <v>154</v>
      </c>
      <c r="F96" s="190" t="s">
        <v>155</v>
      </c>
      <c r="G96" s="191" t="s">
        <v>149</v>
      </c>
      <c r="H96" s="192">
        <v>62.3</v>
      </c>
      <c r="I96" s="193"/>
      <c r="J96" s="194">
        <f>ROUND(I96*H96,2)</f>
        <v>0</v>
      </c>
      <c r="K96" s="190" t="s">
        <v>139</v>
      </c>
      <c r="L96" s="39"/>
      <c r="M96" s="195" t="s">
        <v>28</v>
      </c>
      <c r="N96" s="196" t="s">
        <v>47</v>
      </c>
      <c r="O96" s="65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99" t="s">
        <v>140</v>
      </c>
      <c r="AT96" s="199" t="s">
        <v>135</v>
      </c>
      <c r="AU96" s="199" t="s">
        <v>84</v>
      </c>
      <c r="AY96" s="17" t="s">
        <v>133</v>
      </c>
      <c r="BE96" s="200">
        <f>IF(N96="základní",J96,0)</f>
        <v>0</v>
      </c>
      <c r="BF96" s="200">
        <f>IF(N96="snížená",J96,0)</f>
        <v>0</v>
      </c>
      <c r="BG96" s="200">
        <f>IF(N96="zákl. přenesená",J96,0)</f>
        <v>0</v>
      </c>
      <c r="BH96" s="200">
        <f>IF(N96="sníž. přenesená",J96,0)</f>
        <v>0</v>
      </c>
      <c r="BI96" s="200">
        <f>IF(N96="nulová",J96,0)</f>
        <v>0</v>
      </c>
      <c r="BJ96" s="17" t="s">
        <v>140</v>
      </c>
      <c r="BK96" s="200">
        <f>ROUND(I96*H96,2)</f>
        <v>0</v>
      </c>
      <c r="BL96" s="17" t="s">
        <v>140</v>
      </c>
      <c r="BM96" s="199" t="s">
        <v>156</v>
      </c>
    </row>
    <row r="97" spans="1:65" s="2" customFormat="1" ht="10.199999999999999">
      <c r="A97" s="34"/>
      <c r="B97" s="35"/>
      <c r="C97" s="36"/>
      <c r="D97" s="201" t="s">
        <v>142</v>
      </c>
      <c r="E97" s="36"/>
      <c r="F97" s="202" t="s">
        <v>157</v>
      </c>
      <c r="G97" s="36"/>
      <c r="H97" s="36"/>
      <c r="I97" s="109"/>
      <c r="J97" s="36"/>
      <c r="K97" s="36"/>
      <c r="L97" s="39"/>
      <c r="M97" s="203"/>
      <c r="N97" s="204"/>
      <c r="O97" s="65"/>
      <c r="P97" s="65"/>
      <c r="Q97" s="65"/>
      <c r="R97" s="65"/>
      <c r="S97" s="65"/>
      <c r="T97" s="6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142</v>
      </c>
      <c r="AU97" s="17" t="s">
        <v>84</v>
      </c>
    </row>
    <row r="98" spans="1:65" s="13" customFormat="1" ht="10.199999999999999">
      <c r="B98" s="205"/>
      <c r="C98" s="206"/>
      <c r="D98" s="201" t="s">
        <v>144</v>
      </c>
      <c r="E98" s="207" t="s">
        <v>28</v>
      </c>
      <c r="F98" s="208" t="s">
        <v>319</v>
      </c>
      <c r="G98" s="206"/>
      <c r="H98" s="207" t="s">
        <v>28</v>
      </c>
      <c r="I98" s="209"/>
      <c r="J98" s="206"/>
      <c r="K98" s="206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144</v>
      </c>
      <c r="AU98" s="214" t="s">
        <v>84</v>
      </c>
      <c r="AV98" s="13" t="s">
        <v>82</v>
      </c>
      <c r="AW98" s="13" t="s">
        <v>35</v>
      </c>
      <c r="AX98" s="13" t="s">
        <v>74</v>
      </c>
      <c r="AY98" s="214" t="s">
        <v>133</v>
      </c>
    </row>
    <row r="99" spans="1:65" s="14" customFormat="1" ht="10.199999999999999">
      <c r="B99" s="215"/>
      <c r="C99" s="216"/>
      <c r="D99" s="201" t="s">
        <v>144</v>
      </c>
      <c r="E99" s="217" t="s">
        <v>28</v>
      </c>
      <c r="F99" s="218" t="s">
        <v>320</v>
      </c>
      <c r="G99" s="216"/>
      <c r="H99" s="219">
        <v>62.3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AT99" s="225" t="s">
        <v>144</v>
      </c>
      <c r="AU99" s="225" t="s">
        <v>84</v>
      </c>
      <c r="AV99" s="14" t="s">
        <v>84</v>
      </c>
      <c r="AW99" s="14" t="s">
        <v>35</v>
      </c>
      <c r="AX99" s="14" t="s">
        <v>82</v>
      </c>
      <c r="AY99" s="225" t="s">
        <v>133</v>
      </c>
    </row>
    <row r="100" spans="1:65" s="2" customFormat="1" ht="16.5" customHeight="1">
      <c r="A100" s="34"/>
      <c r="B100" s="35"/>
      <c r="C100" s="188" t="s">
        <v>140</v>
      </c>
      <c r="D100" s="188" t="s">
        <v>135</v>
      </c>
      <c r="E100" s="189" t="s">
        <v>160</v>
      </c>
      <c r="F100" s="190" t="s">
        <v>161</v>
      </c>
      <c r="G100" s="191" t="s">
        <v>149</v>
      </c>
      <c r="H100" s="192">
        <v>126.35</v>
      </c>
      <c r="I100" s="193"/>
      <c r="J100" s="194">
        <f>ROUND(I100*H100,2)</f>
        <v>0</v>
      </c>
      <c r="K100" s="190" t="s">
        <v>139</v>
      </c>
      <c r="L100" s="39"/>
      <c r="M100" s="195" t="s">
        <v>28</v>
      </c>
      <c r="N100" s="196" t="s">
        <v>47</v>
      </c>
      <c r="O100" s="65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99" t="s">
        <v>140</v>
      </c>
      <c r="AT100" s="199" t="s">
        <v>135</v>
      </c>
      <c r="AU100" s="199" t="s">
        <v>84</v>
      </c>
      <c r="AY100" s="17" t="s">
        <v>133</v>
      </c>
      <c r="BE100" s="200">
        <f>IF(N100="základní",J100,0)</f>
        <v>0</v>
      </c>
      <c r="BF100" s="200">
        <f>IF(N100="snížená",J100,0)</f>
        <v>0</v>
      </c>
      <c r="BG100" s="200">
        <f>IF(N100="zákl. přenesená",J100,0)</f>
        <v>0</v>
      </c>
      <c r="BH100" s="200">
        <f>IF(N100="sníž. přenesená",J100,0)</f>
        <v>0</v>
      </c>
      <c r="BI100" s="200">
        <f>IF(N100="nulová",J100,0)</f>
        <v>0</v>
      </c>
      <c r="BJ100" s="17" t="s">
        <v>140</v>
      </c>
      <c r="BK100" s="200">
        <f>ROUND(I100*H100,2)</f>
        <v>0</v>
      </c>
      <c r="BL100" s="17" t="s">
        <v>140</v>
      </c>
      <c r="BM100" s="199" t="s">
        <v>162</v>
      </c>
    </row>
    <row r="101" spans="1:65" s="2" customFormat="1" ht="19.2">
      <c r="A101" s="34"/>
      <c r="B101" s="35"/>
      <c r="C101" s="36"/>
      <c r="D101" s="201" t="s">
        <v>142</v>
      </c>
      <c r="E101" s="36"/>
      <c r="F101" s="202" t="s">
        <v>163</v>
      </c>
      <c r="G101" s="36"/>
      <c r="H101" s="36"/>
      <c r="I101" s="109"/>
      <c r="J101" s="36"/>
      <c r="K101" s="36"/>
      <c r="L101" s="39"/>
      <c r="M101" s="203"/>
      <c r="N101" s="204"/>
      <c r="O101" s="65"/>
      <c r="P101" s="65"/>
      <c r="Q101" s="65"/>
      <c r="R101" s="65"/>
      <c r="S101" s="65"/>
      <c r="T101" s="6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142</v>
      </c>
      <c r="AU101" s="17" t="s">
        <v>84</v>
      </c>
    </row>
    <row r="102" spans="1:65" s="13" customFormat="1" ht="10.199999999999999">
      <c r="B102" s="205"/>
      <c r="C102" s="206"/>
      <c r="D102" s="201" t="s">
        <v>144</v>
      </c>
      <c r="E102" s="207" t="s">
        <v>28</v>
      </c>
      <c r="F102" s="208" t="s">
        <v>321</v>
      </c>
      <c r="G102" s="206"/>
      <c r="H102" s="207" t="s">
        <v>28</v>
      </c>
      <c r="I102" s="209"/>
      <c r="J102" s="206"/>
      <c r="K102" s="206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144</v>
      </c>
      <c r="AU102" s="214" t="s">
        <v>84</v>
      </c>
      <c r="AV102" s="13" t="s">
        <v>82</v>
      </c>
      <c r="AW102" s="13" t="s">
        <v>35</v>
      </c>
      <c r="AX102" s="13" t="s">
        <v>74</v>
      </c>
      <c r="AY102" s="214" t="s">
        <v>133</v>
      </c>
    </row>
    <row r="103" spans="1:65" s="14" customFormat="1" ht="10.199999999999999">
      <c r="B103" s="215"/>
      <c r="C103" s="216"/>
      <c r="D103" s="201" t="s">
        <v>144</v>
      </c>
      <c r="E103" s="217" t="s">
        <v>28</v>
      </c>
      <c r="F103" s="218" t="s">
        <v>322</v>
      </c>
      <c r="G103" s="216"/>
      <c r="H103" s="219">
        <v>126.35</v>
      </c>
      <c r="I103" s="220"/>
      <c r="J103" s="216"/>
      <c r="K103" s="216"/>
      <c r="L103" s="221"/>
      <c r="M103" s="222"/>
      <c r="N103" s="223"/>
      <c r="O103" s="223"/>
      <c r="P103" s="223"/>
      <c r="Q103" s="223"/>
      <c r="R103" s="223"/>
      <c r="S103" s="223"/>
      <c r="T103" s="224"/>
      <c r="AT103" s="225" t="s">
        <v>144</v>
      </c>
      <c r="AU103" s="225" t="s">
        <v>84</v>
      </c>
      <c r="AV103" s="14" t="s">
        <v>84</v>
      </c>
      <c r="AW103" s="14" t="s">
        <v>35</v>
      </c>
      <c r="AX103" s="14" t="s">
        <v>82</v>
      </c>
      <c r="AY103" s="225" t="s">
        <v>133</v>
      </c>
    </row>
    <row r="104" spans="1:65" s="2" customFormat="1" ht="16.5" customHeight="1">
      <c r="A104" s="34"/>
      <c r="B104" s="35"/>
      <c r="C104" s="188" t="s">
        <v>166</v>
      </c>
      <c r="D104" s="188" t="s">
        <v>135</v>
      </c>
      <c r="E104" s="189" t="s">
        <v>167</v>
      </c>
      <c r="F104" s="190" t="s">
        <v>168</v>
      </c>
      <c r="G104" s="191" t="s">
        <v>149</v>
      </c>
      <c r="H104" s="192">
        <v>37.905000000000001</v>
      </c>
      <c r="I104" s="193"/>
      <c r="J104" s="194">
        <f>ROUND(I104*H104,2)</f>
        <v>0</v>
      </c>
      <c r="K104" s="190" t="s">
        <v>139</v>
      </c>
      <c r="L104" s="39"/>
      <c r="M104" s="195" t="s">
        <v>28</v>
      </c>
      <c r="N104" s="196" t="s">
        <v>47</v>
      </c>
      <c r="O104" s="65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99" t="s">
        <v>140</v>
      </c>
      <c r="AT104" s="199" t="s">
        <v>135</v>
      </c>
      <c r="AU104" s="199" t="s">
        <v>84</v>
      </c>
      <c r="AY104" s="17" t="s">
        <v>133</v>
      </c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17" t="s">
        <v>140</v>
      </c>
      <c r="BK104" s="200">
        <f>ROUND(I104*H104,2)</f>
        <v>0</v>
      </c>
      <c r="BL104" s="17" t="s">
        <v>140</v>
      </c>
      <c r="BM104" s="199" t="s">
        <v>169</v>
      </c>
    </row>
    <row r="105" spans="1:65" s="2" customFormat="1" ht="19.2">
      <c r="A105" s="34"/>
      <c r="B105" s="35"/>
      <c r="C105" s="36"/>
      <c r="D105" s="201" t="s">
        <v>142</v>
      </c>
      <c r="E105" s="36"/>
      <c r="F105" s="202" t="s">
        <v>170</v>
      </c>
      <c r="G105" s="36"/>
      <c r="H105" s="36"/>
      <c r="I105" s="109"/>
      <c r="J105" s="36"/>
      <c r="K105" s="36"/>
      <c r="L105" s="39"/>
      <c r="M105" s="203"/>
      <c r="N105" s="204"/>
      <c r="O105" s="65"/>
      <c r="P105" s="65"/>
      <c r="Q105" s="65"/>
      <c r="R105" s="65"/>
      <c r="S105" s="65"/>
      <c r="T105" s="66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142</v>
      </c>
      <c r="AU105" s="17" t="s">
        <v>84</v>
      </c>
    </row>
    <row r="106" spans="1:65" s="14" customFormat="1" ht="10.199999999999999">
      <c r="B106" s="215"/>
      <c r="C106" s="216"/>
      <c r="D106" s="201" t="s">
        <v>144</v>
      </c>
      <c r="E106" s="216"/>
      <c r="F106" s="218" t="s">
        <v>323</v>
      </c>
      <c r="G106" s="216"/>
      <c r="H106" s="219">
        <v>37.905000000000001</v>
      </c>
      <c r="I106" s="220"/>
      <c r="J106" s="216"/>
      <c r="K106" s="216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144</v>
      </c>
      <c r="AU106" s="225" t="s">
        <v>84</v>
      </c>
      <c r="AV106" s="14" t="s">
        <v>84</v>
      </c>
      <c r="AW106" s="14" t="s">
        <v>4</v>
      </c>
      <c r="AX106" s="14" t="s">
        <v>82</v>
      </c>
      <c r="AY106" s="225" t="s">
        <v>133</v>
      </c>
    </row>
    <row r="107" spans="1:65" s="2" customFormat="1" ht="16.5" customHeight="1">
      <c r="A107" s="34"/>
      <c r="B107" s="35"/>
      <c r="C107" s="188" t="s">
        <v>172</v>
      </c>
      <c r="D107" s="188" t="s">
        <v>135</v>
      </c>
      <c r="E107" s="189" t="s">
        <v>173</v>
      </c>
      <c r="F107" s="190" t="s">
        <v>174</v>
      </c>
      <c r="G107" s="191" t="s">
        <v>149</v>
      </c>
      <c r="H107" s="192">
        <v>47.384</v>
      </c>
      <c r="I107" s="193"/>
      <c r="J107" s="194">
        <f>ROUND(I107*H107,2)</f>
        <v>0</v>
      </c>
      <c r="K107" s="190" t="s">
        <v>139</v>
      </c>
      <c r="L107" s="39"/>
      <c r="M107" s="195" t="s">
        <v>28</v>
      </c>
      <c r="N107" s="196" t="s">
        <v>47</v>
      </c>
      <c r="O107" s="65"/>
      <c r="P107" s="197">
        <f>O107*H107</f>
        <v>0</v>
      </c>
      <c r="Q107" s="197">
        <v>0</v>
      </c>
      <c r="R107" s="197">
        <f>Q107*H107</f>
        <v>0</v>
      </c>
      <c r="S107" s="197">
        <v>0</v>
      </c>
      <c r="T107" s="19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99" t="s">
        <v>140</v>
      </c>
      <c r="AT107" s="199" t="s">
        <v>135</v>
      </c>
      <c r="AU107" s="199" t="s">
        <v>84</v>
      </c>
      <c r="AY107" s="17" t="s">
        <v>133</v>
      </c>
      <c r="BE107" s="200">
        <f>IF(N107="základní",J107,0)</f>
        <v>0</v>
      </c>
      <c r="BF107" s="200">
        <f>IF(N107="snížená",J107,0)</f>
        <v>0</v>
      </c>
      <c r="BG107" s="200">
        <f>IF(N107="zákl. přenesená",J107,0)</f>
        <v>0</v>
      </c>
      <c r="BH107" s="200">
        <f>IF(N107="sníž. přenesená",J107,0)</f>
        <v>0</v>
      </c>
      <c r="BI107" s="200">
        <f>IF(N107="nulová",J107,0)</f>
        <v>0</v>
      </c>
      <c r="BJ107" s="17" t="s">
        <v>140</v>
      </c>
      <c r="BK107" s="200">
        <f>ROUND(I107*H107,2)</f>
        <v>0</v>
      </c>
      <c r="BL107" s="17" t="s">
        <v>140</v>
      </c>
      <c r="BM107" s="199" t="s">
        <v>293</v>
      </c>
    </row>
    <row r="108" spans="1:65" s="2" customFormat="1" ht="19.2">
      <c r="A108" s="34"/>
      <c r="B108" s="35"/>
      <c r="C108" s="36"/>
      <c r="D108" s="201" t="s">
        <v>142</v>
      </c>
      <c r="E108" s="36"/>
      <c r="F108" s="202" t="s">
        <v>176</v>
      </c>
      <c r="G108" s="36"/>
      <c r="H108" s="36"/>
      <c r="I108" s="109"/>
      <c r="J108" s="36"/>
      <c r="K108" s="36"/>
      <c r="L108" s="39"/>
      <c r="M108" s="203"/>
      <c r="N108" s="204"/>
      <c r="O108" s="65"/>
      <c r="P108" s="65"/>
      <c r="Q108" s="65"/>
      <c r="R108" s="65"/>
      <c r="S108" s="65"/>
      <c r="T108" s="66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142</v>
      </c>
      <c r="AU108" s="17" t="s">
        <v>84</v>
      </c>
    </row>
    <row r="109" spans="1:65" s="13" customFormat="1" ht="10.199999999999999">
      <c r="B109" s="205"/>
      <c r="C109" s="206"/>
      <c r="D109" s="201" t="s">
        <v>144</v>
      </c>
      <c r="E109" s="207" t="s">
        <v>28</v>
      </c>
      <c r="F109" s="208" t="s">
        <v>321</v>
      </c>
      <c r="G109" s="206"/>
      <c r="H109" s="207" t="s">
        <v>28</v>
      </c>
      <c r="I109" s="209"/>
      <c r="J109" s="206"/>
      <c r="K109" s="206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144</v>
      </c>
      <c r="AU109" s="214" t="s">
        <v>84</v>
      </c>
      <c r="AV109" s="13" t="s">
        <v>82</v>
      </c>
      <c r="AW109" s="13" t="s">
        <v>35</v>
      </c>
      <c r="AX109" s="13" t="s">
        <v>74</v>
      </c>
      <c r="AY109" s="214" t="s">
        <v>133</v>
      </c>
    </row>
    <row r="110" spans="1:65" s="14" customFormat="1" ht="10.199999999999999">
      <c r="B110" s="215"/>
      <c r="C110" s="216"/>
      <c r="D110" s="201" t="s">
        <v>144</v>
      </c>
      <c r="E110" s="217" t="s">
        <v>28</v>
      </c>
      <c r="F110" s="218" t="s">
        <v>324</v>
      </c>
      <c r="G110" s="216"/>
      <c r="H110" s="219">
        <v>31.59</v>
      </c>
      <c r="I110" s="220"/>
      <c r="J110" s="216"/>
      <c r="K110" s="216"/>
      <c r="L110" s="221"/>
      <c r="M110" s="222"/>
      <c r="N110" s="223"/>
      <c r="O110" s="223"/>
      <c r="P110" s="223"/>
      <c r="Q110" s="223"/>
      <c r="R110" s="223"/>
      <c r="S110" s="223"/>
      <c r="T110" s="224"/>
      <c r="AT110" s="225" t="s">
        <v>144</v>
      </c>
      <c r="AU110" s="225" t="s">
        <v>84</v>
      </c>
      <c r="AV110" s="14" t="s">
        <v>84</v>
      </c>
      <c r="AW110" s="14" t="s">
        <v>35</v>
      </c>
      <c r="AX110" s="14" t="s">
        <v>74</v>
      </c>
      <c r="AY110" s="225" t="s">
        <v>133</v>
      </c>
    </row>
    <row r="111" spans="1:65" s="13" customFormat="1" ht="10.199999999999999">
      <c r="B111" s="205"/>
      <c r="C111" s="206"/>
      <c r="D111" s="201" t="s">
        <v>144</v>
      </c>
      <c r="E111" s="207" t="s">
        <v>28</v>
      </c>
      <c r="F111" s="208" t="s">
        <v>178</v>
      </c>
      <c r="G111" s="206"/>
      <c r="H111" s="207" t="s">
        <v>28</v>
      </c>
      <c r="I111" s="209"/>
      <c r="J111" s="206"/>
      <c r="K111" s="206"/>
      <c r="L111" s="210"/>
      <c r="M111" s="211"/>
      <c r="N111" s="212"/>
      <c r="O111" s="212"/>
      <c r="P111" s="212"/>
      <c r="Q111" s="212"/>
      <c r="R111" s="212"/>
      <c r="S111" s="212"/>
      <c r="T111" s="213"/>
      <c r="AT111" s="214" t="s">
        <v>144</v>
      </c>
      <c r="AU111" s="214" t="s">
        <v>84</v>
      </c>
      <c r="AV111" s="13" t="s">
        <v>82</v>
      </c>
      <c r="AW111" s="13" t="s">
        <v>35</v>
      </c>
      <c r="AX111" s="13" t="s">
        <v>74</v>
      </c>
      <c r="AY111" s="214" t="s">
        <v>133</v>
      </c>
    </row>
    <row r="112" spans="1:65" s="14" customFormat="1" ht="10.199999999999999">
      <c r="B112" s="215"/>
      <c r="C112" s="216"/>
      <c r="D112" s="201" t="s">
        <v>144</v>
      </c>
      <c r="E112" s="217" t="s">
        <v>28</v>
      </c>
      <c r="F112" s="218" t="s">
        <v>325</v>
      </c>
      <c r="G112" s="216"/>
      <c r="H112" s="219">
        <v>15.794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144</v>
      </c>
      <c r="AU112" s="225" t="s">
        <v>84</v>
      </c>
      <c r="AV112" s="14" t="s">
        <v>84</v>
      </c>
      <c r="AW112" s="14" t="s">
        <v>35</v>
      </c>
      <c r="AX112" s="14" t="s">
        <v>74</v>
      </c>
      <c r="AY112" s="225" t="s">
        <v>133</v>
      </c>
    </row>
    <row r="113" spans="1:65" s="15" customFormat="1" ht="10.199999999999999">
      <c r="B113" s="226"/>
      <c r="C113" s="227"/>
      <c r="D113" s="201" t="s">
        <v>144</v>
      </c>
      <c r="E113" s="228" t="s">
        <v>28</v>
      </c>
      <c r="F113" s="229" t="s">
        <v>180</v>
      </c>
      <c r="G113" s="227"/>
      <c r="H113" s="230">
        <v>47.384</v>
      </c>
      <c r="I113" s="231"/>
      <c r="J113" s="227"/>
      <c r="K113" s="227"/>
      <c r="L113" s="232"/>
      <c r="M113" s="233"/>
      <c r="N113" s="234"/>
      <c r="O113" s="234"/>
      <c r="P113" s="234"/>
      <c r="Q113" s="234"/>
      <c r="R113" s="234"/>
      <c r="S113" s="234"/>
      <c r="T113" s="235"/>
      <c r="AT113" s="236" t="s">
        <v>144</v>
      </c>
      <c r="AU113" s="236" t="s">
        <v>84</v>
      </c>
      <c r="AV113" s="15" t="s">
        <v>140</v>
      </c>
      <c r="AW113" s="15" t="s">
        <v>35</v>
      </c>
      <c r="AX113" s="15" t="s">
        <v>82</v>
      </c>
      <c r="AY113" s="236" t="s">
        <v>133</v>
      </c>
    </row>
    <row r="114" spans="1:65" s="2" customFormat="1" ht="16.5" customHeight="1">
      <c r="A114" s="34"/>
      <c r="B114" s="35"/>
      <c r="C114" s="188" t="s">
        <v>181</v>
      </c>
      <c r="D114" s="188" t="s">
        <v>135</v>
      </c>
      <c r="E114" s="189" t="s">
        <v>182</v>
      </c>
      <c r="F114" s="190" t="s">
        <v>183</v>
      </c>
      <c r="G114" s="191" t="s">
        <v>149</v>
      </c>
      <c r="H114" s="192">
        <v>157.94</v>
      </c>
      <c r="I114" s="193"/>
      <c r="J114" s="194">
        <f>ROUND(I114*H114,2)</f>
        <v>0</v>
      </c>
      <c r="K114" s="190" t="s">
        <v>139</v>
      </c>
      <c r="L114" s="39"/>
      <c r="M114" s="195" t="s">
        <v>28</v>
      </c>
      <c r="N114" s="196" t="s">
        <v>47</v>
      </c>
      <c r="O114" s="65"/>
      <c r="P114" s="197">
        <f>O114*H114</f>
        <v>0</v>
      </c>
      <c r="Q114" s="197">
        <v>0</v>
      </c>
      <c r="R114" s="197">
        <f>Q114*H114</f>
        <v>0</v>
      </c>
      <c r="S114" s="197">
        <v>0</v>
      </c>
      <c r="T114" s="198">
        <f>S114*H114</f>
        <v>0</v>
      </c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R114" s="199" t="s">
        <v>140</v>
      </c>
      <c r="AT114" s="199" t="s">
        <v>135</v>
      </c>
      <c r="AU114" s="199" t="s">
        <v>84</v>
      </c>
      <c r="AY114" s="17" t="s">
        <v>133</v>
      </c>
      <c r="BE114" s="200">
        <f>IF(N114="základní",J114,0)</f>
        <v>0</v>
      </c>
      <c r="BF114" s="200">
        <f>IF(N114="snížená",J114,0)</f>
        <v>0</v>
      </c>
      <c r="BG114" s="200">
        <f>IF(N114="zákl. přenesená",J114,0)</f>
        <v>0</v>
      </c>
      <c r="BH114" s="200">
        <f>IF(N114="sníž. přenesená",J114,0)</f>
        <v>0</v>
      </c>
      <c r="BI114" s="200">
        <f>IF(N114="nulová",J114,0)</f>
        <v>0</v>
      </c>
      <c r="BJ114" s="17" t="s">
        <v>140</v>
      </c>
      <c r="BK114" s="200">
        <f>ROUND(I114*H114,2)</f>
        <v>0</v>
      </c>
      <c r="BL114" s="17" t="s">
        <v>140</v>
      </c>
      <c r="BM114" s="199" t="s">
        <v>184</v>
      </c>
    </row>
    <row r="115" spans="1:65" s="2" customFormat="1" ht="19.2">
      <c r="A115" s="34"/>
      <c r="B115" s="35"/>
      <c r="C115" s="36"/>
      <c r="D115" s="201" t="s">
        <v>142</v>
      </c>
      <c r="E115" s="36"/>
      <c r="F115" s="202" t="s">
        <v>185</v>
      </c>
      <c r="G115" s="36"/>
      <c r="H115" s="36"/>
      <c r="I115" s="109"/>
      <c r="J115" s="36"/>
      <c r="K115" s="36"/>
      <c r="L115" s="39"/>
      <c r="M115" s="203"/>
      <c r="N115" s="204"/>
      <c r="O115" s="65"/>
      <c r="P115" s="65"/>
      <c r="Q115" s="65"/>
      <c r="R115" s="65"/>
      <c r="S115" s="65"/>
      <c r="T115" s="66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142</v>
      </c>
      <c r="AU115" s="17" t="s">
        <v>84</v>
      </c>
    </row>
    <row r="116" spans="1:65" s="13" customFormat="1" ht="10.199999999999999">
      <c r="B116" s="205"/>
      <c r="C116" s="206"/>
      <c r="D116" s="201" t="s">
        <v>144</v>
      </c>
      <c r="E116" s="207" t="s">
        <v>28</v>
      </c>
      <c r="F116" s="208" t="s">
        <v>186</v>
      </c>
      <c r="G116" s="206"/>
      <c r="H116" s="207" t="s">
        <v>28</v>
      </c>
      <c r="I116" s="209"/>
      <c r="J116" s="206"/>
      <c r="K116" s="206"/>
      <c r="L116" s="210"/>
      <c r="M116" s="211"/>
      <c r="N116" s="212"/>
      <c r="O116" s="212"/>
      <c r="P116" s="212"/>
      <c r="Q116" s="212"/>
      <c r="R116" s="212"/>
      <c r="S116" s="212"/>
      <c r="T116" s="213"/>
      <c r="AT116" s="214" t="s">
        <v>144</v>
      </c>
      <c r="AU116" s="214" t="s">
        <v>84</v>
      </c>
      <c r="AV116" s="13" t="s">
        <v>82</v>
      </c>
      <c r="AW116" s="13" t="s">
        <v>35</v>
      </c>
      <c r="AX116" s="13" t="s">
        <v>74</v>
      </c>
      <c r="AY116" s="214" t="s">
        <v>133</v>
      </c>
    </row>
    <row r="117" spans="1:65" s="14" customFormat="1" ht="10.199999999999999">
      <c r="B117" s="215"/>
      <c r="C117" s="216"/>
      <c r="D117" s="201" t="s">
        <v>144</v>
      </c>
      <c r="E117" s="217" t="s">
        <v>28</v>
      </c>
      <c r="F117" s="218" t="s">
        <v>326</v>
      </c>
      <c r="G117" s="216"/>
      <c r="H117" s="219">
        <v>157.94</v>
      </c>
      <c r="I117" s="220"/>
      <c r="J117" s="216"/>
      <c r="K117" s="216"/>
      <c r="L117" s="221"/>
      <c r="M117" s="222"/>
      <c r="N117" s="223"/>
      <c r="O117" s="223"/>
      <c r="P117" s="223"/>
      <c r="Q117" s="223"/>
      <c r="R117" s="223"/>
      <c r="S117" s="223"/>
      <c r="T117" s="224"/>
      <c r="AT117" s="225" t="s">
        <v>144</v>
      </c>
      <c r="AU117" s="225" t="s">
        <v>84</v>
      </c>
      <c r="AV117" s="14" t="s">
        <v>84</v>
      </c>
      <c r="AW117" s="14" t="s">
        <v>35</v>
      </c>
      <c r="AX117" s="14" t="s">
        <v>82</v>
      </c>
      <c r="AY117" s="225" t="s">
        <v>133</v>
      </c>
    </row>
    <row r="118" spans="1:65" s="2" customFormat="1" ht="16.5" customHeight="1">
      <c r="A118" s="34"/>
      <c r="B118" s="35"/>
      <c r="C118" s="188" t="s">
        <v>188</v>
      </c>
      <c r="D118" s="188" t="s">
        <v>135</v>
      </c>
      <c r="E118" s="189" t="s">
        <v>189</v>
      </c>
      <c r="F118" s="190" t="s">
        <v>190</v>
      </c>
      <c r="G118" s="191" t="s">
        <v>149</v>
      </c>
      <c r="H118" s="192">
        <v>157.94</v>
      </c>
      <c r="I118" s="193"/>
      <c r="J118" s="194">
        <f>ROUND(I118*H118,2)</f>
        <v>0</v>
      </c>
      <c r="K118" s="190" t="s">
        <v>139</v>
      </c>
      <c r="L118" s="39"/>
      <c r="M118" s="195" t="s">
        <v>28</v>
      </c>
      <c r="N118" s="196" t="s">
        <v>47</v>
      </c>
      <c r="O118" s="65"/>
      <c r="P118" s="197">
        <f>O118*H118</f>
        <v>0</v>
      </c>
      <c r="Q118" s="197">
        <v>0</v>
      </c>
      <c r="R118" s="197">
        <f>Q118*H118</f>
        <v>0</v>
      </c>
      <c r="S118" s="197">
        <v>0</v>
      </c>
      <c r="T118" s="19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99" t="s">
        <v>140</v>
      </c>
      <c r="AT118" s="199" t="s">
        <v>135</v>
      </c>
      <c r="AU118" s="199" t="s">
        <v>84</v>
      </c>
      <c r="AY118" s="17" t="s">
        <v>133</v>
      </c>
      <c r="BE118" s="200">
        <f>IF(N118="základní",J118,0)</f>
        <v>0</v>
      </c>
      <c r="BF118" s="200">
        <f>IF(N118="snížená",J118,0)</f>
        <v>0</v>
      </c>
      <c r="BG118" s="200">
        <f>IF(N118="zákl. přenesená",J118,0)</f>
        <v>0</v>
      </c>
      <c r="BH118" s="200">
        <f>IF(N118="sníž. přenesená",J118,0)</f>
        <v>0</v>
      </c>
      <c r="BI118" s="200">
        <f>IF(N118="nulová",J118,0)</f>
        <v>0</v>
      </c>
      <c r="BJ118" s="17" t="s">
        <v>140</v>
      </c>
      <c r="BK118" s="200">
        <f>ROUND(I118*H118,2)</f>
        <v>0</v>
      </c>
      <c r="BL118" s="17" t="s">
        <v>140</v>
      </c>
      <c r="BM118" s="199" t="s">
        <v>191</v>
      </c>
    </row>
    <row r="119" spans="1:65" s="2" customFormat="1" ht="19.2">
      <c r="A119" s="34"/>
      <c r="B119" s="35"/>
      <c r="C119" s="36"/>
      <c r="D119" s="201" t="s">
        <v>142</v>
      </c>
      <c r="E119" s="36"/>
      <c r="F119" s="202" t="s">
        <v>192</v>
      </c>
      <c r="G119" s="36"/>
      <c r="H119" s="36"/>
      <c r="I119" s="109"/>
      <c r="J119" s="36"/>
      <c r="K119" s="36"/>
      <c r="L119" s="39"/>
      <c r="M119" s="203"/>
      <c r="N119" s="204"/>
      <c r="O119" s="65"/>
      <c r="P119" s="65"/>
      <c r="Q119" s="65"/>
      <c r="R119" s="65"/>
      <c r="S119" s="65"/>
      <c r="T119" s="6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142</v>
      </c>
      <c r="AU119" s="17" t="s">
        <v>84</v>
      </c>
    </row>
    <row r="120" spans="1:65" s="13" customFormat="1" ht="10.199999999999999">
      <c r="B120" s="205"/>
      <c r="C120" s="206"/>
      <c r="D120" s="201" t="s">
        <v>144</v>
      </c>
      <c r="E120" s="207" t="s">
        <v>28</v>
      </c>
      <c r="F120" s="208" t="s">
        <v>193</v>
      </c>
      <c r="G120" s="206"/>
      <c r="H120" s="207" t="s">
        <v>28</v>
      </c>
      <c r="I120" s="209"/>
      <c r="J120" s="206"/>
      <c r="K120" s="206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144</v>
      </c>
      <c r="AU120" s="214" t="s">
        <v>84</v>
      </c>
      <c r="AV120" s="13" t="s">
        <v>82</v>
      </c>
      <c r="AW120" s="13" t="s">
        <v>35</v>
      </c>
      <c r="AX120" s="13" t="s">
        <v>74</v>
      </c>
      <c r="AY120" s="214" t="s">
        <v>133</v>
      </c>
    </row>
    <row r="121" spans="1:65" s="14" customFormat="1" ht="10.199999999999999">
      <c r="B121" s="215"/>
      <c r="C121" s="216"/>
      <c r="D121" s="201" t="s">
        <v>144</v>
      </c>
      <c r="E121" s="217" t="s">
        <v>28</v>
      </c>
      <c r="F121" s="218" t="s">
        <v>326</v>
      </c>
      <c r="G121" s="216"/>
      <c r="H121" s="219">
        <v>157.94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144</v>
      </c>
      <c r="AU121" s="225" t="s">
        <v>84</v>
      </c>
      <c r="AV121" s="14" t="s">
        <v>84</v>
      </c>
      <c r="AW121" s="14" t="s">
        <v>35</v>
      </c>
      <c r="AX121" s="14" t="s">
        <v>82</v>
      </c>
      <c r="AY121" s="225" t="s">
        <v>133</v>
      </c>
    </row>
    <row r="122" spans="1:65" s="2" customFormat="1" ht="16.5" customHeight="1">
      <c r="A122" s="34"/>
      <c r="B122" s="35"/>
      <c r="C122" s="188" t="s">
        <v>195</v>
      </c>
      <c r="D122" s="188" t="s">
        <v>135</v>
      </c>
      <c r="E122" s="189" t="s">
        <v>196</v>
      </c>
      <c r="F122" s="190" t="s">
        <v>197</v>
      </c>
      <c r="G122" s="191" t="s">
        <v>149</v>
      </c>
      <c r="H122" s="192">
        <v>142.14599999999999</v>
      </c>
      <c r="I122" s="193"/>
      <c r="J122" s="194">
        <f>ROUND(I122*H122,2)</f>
        <v>0</v>
      </c>
      <c r="K122" s="190" t="s">
        <v>139</v>
      </c>
      <c r="L122" s="39"/>
      <c r="M122" s="195" t="s">
        <v>28</v>
      </c>
      <c r="N122" s="196" t="s">
        <v>47</v>
      </c>
      <c r="O122" s="65"/>
      <c r="P122" s="197">
        <f>O122*H122</f>
        <v>0</v>
      </c>
      <c r="Q122" s="197">
        <v>0</v>
      </c>
      <c r="R122" s="197">
        <f>Q122*H122</f>
        <v>0</v>
      </c>
      <c r="S122" s="197">
        <v>0</v>
      </c>
      <c r="T122" s="19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9" t="s">
        <v>140</v>
      </c>
      <c r="AT122" s="199" t="s">
        <v>135</v>
      </c>
      <c r="AU122" s="199" t="s">
        <v>84</v>
      </c>
      <c r="AY122" s="17" t="s">
        <v>133</v>
      </c>
      <c r="BE122" s="200">
        <f>IF(N122="základní",J122,0)</f>
        <v>0</v>
      </c>
      <c r="BF122" s="200">
        <f>IF(N122="snížená",J122,0)</f>
        <v>0</v>
      </c>
      <c r="BG122" s="200">
        <f>IF(N122="zákl. přenesená",J122,0)</f>
        <v>0</v>
      </c>
      <c r="BH122" s="200">
        <f>IF(N122="sníž. přenesená",J122,0)</f>
        <v>0</v>
      </c>
      <c r="BI122" s="200">
        <f>IF(N122="nulová",J122,0)</f>
        <v>0</v>
      </c>
      <c r="BJ122" s="17" t="s">
        <v>140</v>
      </c>
      <c r="BK122" s="200">
        <f>ROUND(I122*H122,2)</f>
        <v>0</v>
      </c>
      <c r="BL122" s="17" t="s">
        <v>140</v>
      </c>
      <c r="BM122" s="199" t="s">
        <v>298</v>
      </c>
    </row>
    <row r="123" spans="1:65" s="2" customFormat="1" ht="10.199999999999999">
      <c r="A123" s="34"/>
      <c r="B123" s="35"/>
      <c r="C123" s="36"/>
      <c r="D123" s="201" t="s">
        <v>142</v>
      </c>
      <c r="E123" s="36"/>
      <c r="F123" s="202" t="s">
        <v>199</v>
      </c>
      <c r="G123" s="36"/>
      <c r="H123" s="36"/>
      <c r="I123" s="109"/>
      <c r="J123" s="36"/>
      <c r="K123" s="36"/>
      <c r="L123" s="39"/>
      <c r="M123" s="203"/>
      <c r="N123" s="204"/>
      <c r="O123" s="65"/>
      <c r="P123" s="65"/>
      <c r="Q123" s="65"/>
      <c r="R123" s="65"/>
      <c r="S123" s="65"/>
      <c r="T123" s="66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142</v>
      </c>
      <c r="AU123" s="17" t="s">
        <v>84</v>
      </c>
    </row>
    <row r="124" spans="1:65" s="13" customFormat="1" ht="10.199999999999999">
      <c r="B124" s="205"/>
      <c r="C124" s="206"/>
      <c r="D124" s="201" t="s">
        <v>144</v>
      </c>
      <c r="E124" s="207" t="s">
        <v>28</v>
      </c>
      <c r="F124" s="208" t="s">
        <v>327</v>
      </c>
      <c r="G124" s="206"/>
      <c r="H124" s="207" t="s">
        <v>28</v>
      </c>
      <c r="I124" s="209"/>
      <c r="J124" s="206"/>
      <c r="K124" s="206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144</v>
      </c>
      <c r="AU124" s="214" t="s">
        <v>84</v>
      </c>
      <c r="AV124" s="13" t="s">
        <v>82</v>
      </c>
      <c r="AW124" s="13" t="s">
        <v>35</v>
      </c>
      <c r="AX124" s="13" t="s">
        <v>74</v>
      </c>
      <c r="AY124" s="214" t="s">
        <v>133</v>
      </c>
    </row>
    <row r="125" spans="1:65" s="14" customFormat="1" ht="10.199999999999999">
      <c r="B125" s="215"/>
      <c r="C125" s="216"/>
      <c r="D125" s="201" t="s">
        <v>144</v>
      </c>
      <c r="E125" s="217" t="s">
        <v>28</v>
      </c>
      <c r="F125" s="218" t="s">
        <v>328</v>
      </c>
      <c r="G125" s="216"/>
      <c r="H125" s="219">
        <v>142.14599999999999</v>
      </c>
      <c r="I125" s="220"/>
      <c r="J125" s="216"/>
      <c r="K125" s="216"/>
      <c r="L125" s="221"/>
      <c r="M125" s="222"/>
      <c r="N125" s="223"/>
      <c r="O125" s="223"/>
      <c r="P125" s="223"/>
      <c r="Q125" s="223"/>
      <c r="R125" s="223"/>
      <c r="S125" s="223"/>
      <c r="T125" s="224"/>
      <c r="AT125" s="225" t="s">
        <v>144</v>
      </c>
      <c r="AU125" s="225" t="s">
        <v>84</v>
      </c>
      <c r="AV125" s="14" t="s">
        <v>84</v>
      </c>
      <c r="AW125" s="14" t="s">
        <v>35</v>
      </c>
      <c r="AX125" s="14" t="s">
        <v>82</v>
      </c>
      <c r="AY125" s="225" t="s">
        <v>133</v>
      </c>
    </row>
    <row r="126" spans="1:65" s="2" customFormat="1" ht="16.5" customHeight="1">
      <c r="A126" s="34"/>
      <c r="B126" s="35"/>
      <c r="C126" s="188" t="s">
        <v>202</v>
      </c>
      <c r="D126" s="188" t="s">
        <v>135</v>
      </c>
      <c r="E126" s="189" t="s">
        <v>203</v>
      </c>
      <c r="F126" s="190" t="s">
        <v>204</v>
      </c>
      <c r="G126" s="191" t="s">
        <v>149</v>
      </c>
      <c r="H126" s="192">
        <v>157.94</v>
      </c>
      <c r="I126" s="193"/>
      <c r="J126" s="194">
        <f>ROUND(I126*H126,2)</f>
        <v>0</v>
      </c>
      <c r="K126" s="190" t="s">
        <v>139</v>
      </c>
      <c r="L126" s="39"/>
      <c r="M126" s="195" t="s">
        <v>28</v>
      </c>
      <c r="N126" s="196" t="s">
        <v>47</v>
      </c>
      <c r="O126" s="65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140</v>
      </c>
      <c r="AT126" s="199" t="s">
        <v>135</v>
      </c>
      <c r="AU126" s="199" t="s">
        <v>84</v>
      </c>
      <c r="AY126" s="17" t="s">
        <v>133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7" t="s">
        <v>140</v>
      </c>
      <c r="BK126" s="200">
        <f>ROUND(I126*H126,2)</f>
        <v>0</v>
      </c>
      <c r="BL126" s="17" t="s">
        <v>140</v>
      </c>
      <c r="BM126" s="199" t="s">
        <v>205</v>
      </c>
    </row>
    <row r="127" spans="1:65" s="2" customFormat="1" ht="10.199999999999999">
      <c r="A127" s="34"/>
      <c r="B127" s="35"/>
      <c r="C127" s="36"/>
      <c r="D127" s="201" t="s">
        <v>142</v>
      </c>
      <c r="E127" s="36"/>
      <c r="F127" s="202" t="s">
        <v>206</v>
      </c>
      <c r="G127" s="36"/>
      <c r="H127" s="36"/>
      <c r="I127" s="109"/>
      <c r="J127" s="36"/>
      <c r="K127" s="36"/>
      <c r="L127" s="39"/>
      <c r="M127" s="203"/>
      <c r="N127" s="204"/>
      <c r="O127" s="65"/>
      <c r="P127" s="65"/>
      <c r="Q127" s="65"/>
      <c r="R127" s="65"/>
      <c r="S127" s="65"/>
      <c r="T127" s="6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142</v>
      </c>
      <c r="AU127" s="17" t="s">
        <v>84</v>
      </c>
    </row>
    <row r="128" spans="1:65" s="13" customFormat="1" ht="10.199999999999999">
      <c r="B128" s="205"/>
      <c r="C128" s="206"/>
      <c r="D128" s="201" t="s">
        <v>144</v>
      </c>
      <c r="E128" s="207" t="s">
        <v>28</v>
      </c>
      <c r="F128" s="208" t="s">
        <v>329</v>
      </c>
      <c r="G128" s="206"/>
      <c r="H128" s="207" t="s">
        <v>28</v>
      </c>
      <c r="I128" s="209"/>
      <c r="J128" s="206"/>
      <c r="K128" s="206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144</v>
      </c>
      <c r="AU128" s="214" t="s">
        <v>84</v>
      </c>
      <c r="AV128" s="13" t="s">
        <v>82</v>
      </c>
      <c r="AW128" s="13" t="s">
        <v>35</v>
      </c>
      <c r="AX128" s="13" t="s">
        <v>74</v>
      </c>
      <c r="AY128" s="214" t="s">
        <v>133</v>
      </c>
    </row>
    <row r="129" spans="1:65" s="13" customFormat="1" ht="10.199999999999999">
      <c r="B129" s="205"/>
      <c r="C129" s="206"/>
      <c r="D129" s="201" t="s">
        <v>144</v>
      </c>
      <c r="E129" s="207" t="s">
        <v>28</v>
      </c>
      <c r="F129" s="208" t="s">
        <v>208</v>
      </c>
      <c r="G129" s="206"/>
      <c r="H129" s="207" t="s">
        <v>28</v>
      </c>
      <c r="I129" s="209"/>
      <c r="J129" s="206"/>
      <c r="K129" s="206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144</v>
      </c>
      <c r="AU129" s="214" t="s">
        <v>84</v>
      </c>
      <c r="AV129" s="13" t="s">
        <v>82</v>
      </c>
      <c r="AW129" s="13" t="s">
        <v>35</v>
      </c>
      <c r="AX129" s="13" t="s">
        <v>74</v>
      </c>
      <c r="AY129" s="214" t="s">
        <v>133</v>
      </c>
    </row>
    <row r="130" spans="1:65" s="14" customFormat="1" ht="10.199999999999999">
      <c r="B130" s="215"/>
      <c r="C130" s="216"/>
      <c r="D130" s="201" t="s">
        <v>144</v>
      </c>
      <c r="E130" s="217" t="s">
        <v>28</v>
      </c>
      <c r="F130" s="218" t="s">
        <v>330</v>
      </c>
      <c r="G130" s="216"/>
      <c r="H130" s="219">
        <v>126.35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144</v>
      </c>
      <c r="AU130" s="225" t="s">
        <v>84</v>
      </c>
      <c r="AV130" s="14" t="s">
        <v>84</v>
      </c>
      <c r="AW130" s="14" t="s">
        <v>35</v>
      </c>
      <c r="AX130" s="14" t="s">
        <v>74</v>
      </c>
      <c r="AY130" s="225" t="s">
        <v>133</v>
      </c>
    </row>
    <row r="131" spans="1:65" s="13" customFormat="1" ht="10.199999999999999">
      <c r="B131" s="205"/>
      <c r="C131" s="206"/>
      <c r="D131" s="201" t="s">
        <v>144</v>
      </c>
      <c r="E131" s="207" t="s">
        <v>28</v>
      </c>
      <c r="F131" s="208" t="s">
        <v>208</v>
      </c>
      <c r="G131" s="206"/>
      <c r="H131" s="207" t="s">
        <v>28</v>
      </c>
      <c r="I131" s="209"/>
      <c r="J131" s="206"/>
      <c r="K131" s="206"/>
      <c r="L131" s="210"/>
      <c r="M131" s="211"/>
      <c r="N131" s="212"/>
      <c r="O131" s="212"/>
      <c r="P131" s="212"/>
      <c r="Q131" s="212"/>
      <c r="R131" s="212"/>
      <c r="S131" s="212"/>
      <c r="T131" s="213"/>
      <c r="AT131" s="214" t="s">
        <v>144</v>
      </c>
      <c r="AU131" s="214" t="s">
        <v>84</v>
      </c>
      <c r="AV131" s="13" t="s">
        <v>82</v>
      </c>
      <c r="AW131" s="13" t="s">
        <v>35</v>
      </c>
      <c r="AX131" s="13" t="s">
        <v>74</v>
      </c>
      <c r="AY131" s="214" t="s">
        <v>133</v>
      </c>
    </row>
    <row r="132" spans="1:65" s="14" customFormat="1" ht="10.199999999999999">
      <c r="B132" s="215"/>
      <c r="C132" s="216"/>
      <c r="D132" s="201" t="s">
        <v>144</v>
      </c>
      <c r="E132" s="217" t="s">
        <v>28</v>
      </c>
      <c r="F132" s="218" t="s">
        <v>324</v>
      </c>
      <c r="G132" s="216"/>
      <c r="H132" s="219">
        <v>31.59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144</v>
      </c>
      <c r="AU132" s="225" t="s">
        <v>84</v>
      </c>
      <c r="AV132" s="14" t="s">
        <v>84</v>
      </c>
      <c r="AW132" s="14" t="s">
        <v>35</v>
      </c>
      <c r="AX132" s="14" t="s">
        <v>74</v>
      </c>
      <c r="AY132" s="225" t="s">
        <v>133</v>
      </c>
    </row>
    <row r="133" spans="1:65" s="15" customFormat="1" ht="10.199999999999999">
      <c r="B133" s="226"/>
      <c r="C133" s="227"/>
      <c r="D133" s="201" t="s">
        <v>144</v>
      </c>
      <c r="E133" s="228" t="s">
        <v>28</v>
      </c>
      <c r="F133" s="229" t="s">
        <v>180</v>
      </c>
      <c r="G133" s="227"/>
      <c r="H133" s="230">
        <v>157.94</v>
      </c>
      <c r="I133" s="231"/>
      <c r="J133" s="227"/>
      <c r="K133" s="227"/>
      <c r="L133" s="232"/>
      <c r="M133" s="233"/>
      <c r="N133" s="234"/>
      <c r="O133" s="234"/>
      <c r="P133" s="234"/>
      <c r="Q133" s="234"/>
      <c r="R133" s="234"/>
      <c r="S133" s="234"/>
      <c r="T133" s="235"/>
      <c r="AT133" s="236" t="s">
        <v>144</v>
      </c>
      <c r="AU133" s="236" t="s">
        <v>84</v>
      </c>
      <c r="AV133" s="15" t="s">
        <v>140</v>
      </c>
      <c r="AW133" s="15" t="s">
        <v>35</v>
      </c>
      <c r="AX133" s="15" t="s">
        <v>82</v>
      </c>
      <c r="AY133" s="236" t="s">
        <v>133</v>
      </c>
    </row>
    <row r="134" spans="1:65" s="2" customFormat="1" ht="16.5" customHeight="1">
      <c r="A134" s="34"/>
      <c r="B134" s="35"/>
      <c r="C134" s="188" t="s">
        <v>210</v>
      </c>
      <c r="D134" s="188" t="s">
        <v>135</v>
      </c>
      <c r="E134" s="189" t="s">
        <v>331</v>
      </c>
      <c r="F134" s="190" t="s">
        <v>332</v>
      </c>
      <c r="G134" s="191" t="s">
        <v>213</v>
      </c>
      <c r="H134" s="192">
        <v>200</v>
      </c>
      <c r="I134" s="193"/>
      <c r="J134" s="194">
        <f>ROUND(I134*H134,2)</f>
        <v>0</v>
      </c>
      <c r="K134" s="190" t="s">
        <v>139</v>
      </c>
      <c r="L134" s="39"/>
      <c r="M134" s="195" t="s">
        <v>28</v>
      </c>
      <c r="N134" s="196" t="s">
        <v>47</v>
      </c>
      <c r="O134" s="65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140</v>
      </c>
      <c r="AT134" s="199" t="s">
        <v>135</v>
      </c>
      <c r="AU134" s="199" t="s">
        <v>84</v>
      </c>
      <c r="AY134" s="17" t="s">
        <v>133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7" t="s">
        <v>140</v>
      </c>
      <c r="BK134" s="200">
        <f>ROUND(I134*H134,2)</f>
        <v>0</v>
      </c>
      <c r="BL134" s="17" t="s">
        <v>140</v>
      </c>
      <c r="BM134" s="199" t="s">
        <v>214</v>
      </c>
    </row>
    <row r="135" spans="1:65" s="2" customFormat="1" ht="19.2">
      <c r="A135" s="34"/>
      <c r="B135" s="35"/>
      <c r="C135" s="36"/>
      <c r="D135" s="201" t="s">
        <v>142</v>
      </c>
      <c r="E135" s="36"/>
      <c r="F135" s="202" t="s">
        <v>333</v>
      </c>
      <c r="G135" s="36"/>
      <c r="H135" s="36"/>
      <c r="I135" s="109"/>
      <c r="J135" s="36"/>
      <c r="K135" s="36"/>
      <c r="L135" s="39"/>
      <c r="M135" s="203"/>
      <c r="N135" s="204"/>
      <c r="O135" s="65"/>
      <c r="P135" s="65"/>
      <c r="Q135" s="65"/>
      <c r="R135" s="65"/>
      <c r="S135" s="65"/>
      <c r="T135" s="66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142</v>
      </c>
      <c r="AU135" s="17" t="s">
        <v>84</v>
      </c>
    </row>
    <row r="136" spans="1:65" s="13" customFormat="1" ht="10.199999999999999">
      <c r="B136" s="205"/>
      <c r="C136" s="206"/>
      <c r="D136" s="201" t="s">
        <v>144</v>
      </c>
      <c r="E136" s="207" t="s">
        <v>28</v>
      </c>
      <c r="F136" s="208" t="s">
        <v>334</v>
      </c>
      <c r="G136" s="206"/>
      <c r="H136" s="207" t="s">
        <v>28</v>
      </c>
      <c r="I136" s="209"/>
      <c r="J136" s="206"/>
      <c r="K136" s="206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144</v>
      </c>
      <c r="AU136" s="214" t="s">
        <v>84</v>
      </c>
      <c r="AV136" s="13" t="s">
        <v>82</v>
      </c>
      <c r="AW136" s="13" t="s">
        <v>35</v>
      </c>
      <c r="AX136" s="13" t="s">
        <v>74</v>
      </c>
      <c r="AY136" s="214" t="s">
        <v>133</v>
      </c>
    </row>
    <row r="137" spans="1:65" s="14" customFormat="1" ht="10.199999999999999">
      <c r="B137" s="215"/>
      <c r="C137" s="216"/>
      <c r="D137" s="201" t="s">
        <v>144</v>
      </c>
      <c r="E137" s="217" t="s">
        <v>28</v>
      </c>
      <c r="F137" s="218" t="s">
        <v>335</v>
      </c>
      <c r="G137" s="216"/>
      <c r="H137" s="219">
        <v>200</v>
      </c>
      <c r="I137" s="220"/>
      <c r="J137" s="216"/>
      <c r="K137" s="216"/>
      <c r="L137" s="221"/>
      <c r="M137" s="222"/>
      <c r="N137" s="223"/>
      <c r="O137" s="223"/>
      <c r="P137" s="223"/>
      <c r="Q137" s="223"/>
      <c r="R137" s="223"/>
      <c r="S137" s="223"/>
      <c r="T137" s="224"/>
      <c r="AT137" s="225" t="s">
        <v>144</v>
      </c>
      <c r="AU137" s="225" t="s">
        <v>84</v>
      </c>
      <c r="AV137" s="14" t="s">
        <v>84</v>
      </c>
      <c r="AW137" s="14" t="s">
        <v>35</v>
      </c>
      <c r="AX137" s="14" t="s">
        <v>82</v>
      </c>
      <c r="AY137" s="225" t="s">
        <v>133</v>
      </c>
    </row>
    <row r="138" spans="1:65" s="2" customFormat="1" ht="16.5" customHeight="1">
      <c r="A138" s="34"/>
      <c r="B138" s="35"/>
      <c r="C138" s="188" t="s">
        <v>218</v>
      </c>
      <c r="D138" s="188" t="s">
        <v>135</v>
      </c>
      <c r="E138" s="189" t="s">
        <v>219</v>
      </c>
      <c r="F138" s="190" t="s">
        <v>220</v>
      </c>
      <c r="G138" s="191" t="s">
        <v>138</v>
      </c>
      <c r="H138" s="192">
        <v>0.08</v>
      </c>
      <c r="I138" s="193"/>
      <c r="J138" s="194">
        <f>ROUND(I138*H138,2)</f>
        <v>0</v>
      </c>
      <c r="K138" s="190" t="s">
        <v>139</v>
      </c>
      <c r="L138" s="39"/>
      <c r="M138" s="195" t="s">
        <v>28</v>
      </c>
      <c r="N138" s="196" t="s">
        <v>47</v>
      </c>
      <c r="O138" s="65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140</v>
      </c>
      <c r="AT138" s="199" t="s">
        <v>135</v>
      </c>
      <c r="AU138" s="199" t="s">
        <v>84</v>
      </c>
      <c r="AY138" s="17" t="s">
        <v>133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7" t="s">
        <v>140</v>
      </c>
      <c r="BK138" s="200">
        <f>ROUND(I138*H138,2)</f>
        <v>0</v>
      </c>
      <c r="BL138" s="17" t="s">
        <v>140</v>
      </c>
      <c r="BM138" s="199" t="s">
        <v>221</v>
      </c>
    </row>
    <row r="139" spans="1:65" s="2" customFormat="1" ht="10.199999999999999">
      <c r="A139" s="34"/>
      <c r="B139" s="35"/>
      <c r="C139" s="36"/>
      <c r="D139" s="201" t="s">
        <v>142</v>
      </c>
      <c r="E139" s="36"/>
      <c r="F139" s="202" t="s">
        <v>222</v>
      </c>
      <c r="G139" s="36"/>
      <c r="H139" s="36"/>
      <c r="I139" s="109"/>
      <c r="J139" s="36"/>
      <c r="K139" s="36"/>
      <c r="L139" s="39"/>
      <c r="M139" s="203"/>
      <c r="N139" s="204"/>
      <c r="O139" s="65"/>
      <c r="P139" s="65"/>
      <c r="Q139" s="65"/>
      <c r="R139" s="65"/>
      <c r="S139" s="65"/>
      <c r="T139" s="6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142</v>
      </c>
      <c r="AU139" s="17" t="s">
        <v>84</v>
      </c>
    </row>
    <row r="140" spans="1:65" s="13" customFormat="1" ht="10.199999999999999">
      <c r="B140" s="205"/>
      <c r="C140" s="206"/>
      <c r="D140" s="201" t="s">
        <v>144</v>
      </c>
      <c r="E140" s="207" t="s">
        <v>28</v>
      </c>
      <c r="F140" s="208" t="s">
        <v>336</v>
      </c>
      <c r="G140" s="206"/>
      <c r="H140" s="207" t="s">
        <v>28</v>
      </c>
      <c r="I140" s="209"/>
      <c r="J140" s="206"/>
      <c r="K140" s="206"/>
      <c r="L140" s="210"/>
      <c r="M140" s="211"/>
      <c r="N140" s="212"/>
      <c r="O140" s="212"/>
      <c r="P140" s="212"/>
      <c r="Q140" s="212"/>
      <c r="R140" s="212"/>
      <c r="S140" s="212"/>
      <c r="T140" s="213"/>
      <c r="AT140" s="214" t="s">
        <v>144</v>
      </c>
      <c r="AU140" s="214" t="s">
        <v>84</v>
      </c>
      <c r="AV140" s="13" t="s">
        <v>82</v>
      </c>
      <c r="AW140" s="13" t="s">
        <v>35</v>
      </c>
      <c r="AX140" s="13" t="s">
        <v>74</v>
      </c>
      <c r="AY140" s="214" t="s">
        <v>133</v>
      </c>
    </row>
    <row r="141" spans="1:65" s="14" customFormat="1" ht="10.199999999999999">
      <c r="B141" s="215"/>
      <c r="C141" s="216"/>
      <c r="D141" s="201" t="s">
        <v>144</v>
      </c>
      <c r="E141" s="217" t="s">
        <v>28</v>
      </c>
      <c r="F141" s="218" t="s">
        <v>316</v>
      </c>
      <c r="G141" s="216"/>
      <c r="H141" s="219">
        <v>0.08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144</v>
      </c>
      <c r="AU141" s="225" t="s">
        <v>84</v>
      </c>
      <c r="AV141" s="14" t="s">
        <v>84</v>
      </c>
      <c r="AW141" s="14" t="s">
        <v>35</v>
      </c>
      <c r="AX141" s="14" t="s">
        <v>82</v>
      </c>
      <c r="AY141" s="225" t="s">
        <v>133</v>
      </c>
    </row>
    <row r="142" spans="1:65" s="2" customFormat="1" ht="16.5" customHeight="1">
      <c r="A142" s="34"/>
      <c r="B142" s="35"/>
      <c r="C142" s="188" t="s">
        <v>224</v>
      </c>
      <c r="D142" s="188" t="s">
        <v>135</v>
      </c>
      <c r="E142" s="189" t="s">
        <v>225</v>
      </c>
      <c r="F142" s="190" t="s">
        <v>226</v>
      </c>
      <c r="G142" s="191" t="s">
        <v>227</v>
      </c>
      <c r="H142" s="192">
        <v>284.202</v>
      </c>
      <c r="I142" s="193"/>
      <c r="J142" s="194">
        <f>ROUND(I142*H142,2)</f>
        <v>0</v>
      </c>
      <c r="K142" s="190" t="s">
        <v>28</v>
      </c>
      <c r="L142" s="39"/>
      <c r="M142" s="195" t="s">
        <v>28</v>
      </c>
      <c r="N142" s="196" t="s">
        <v>47</v>
      </c>
      <c r="O142" s="65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140</v>
      </c>
      <c r="AT142" s="199" t="s">
        <v>135</v>
      </c>
      <c r="AU142" s="199" t="s">
        <v>84</v>
      </c>
      <c r="AY142" s="17" t="s">
        <v>133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7" t="s">
        <v>140</v>
      </c>
      <c r="BK142" s="200">
        <f>ROUND(I142*H142,2)</f>
        <v>0</v>
      </c>
      <c r="BL142" s="17" t="s">
        <v>140</v>
      </c>
      <c r="BM142" s="199" t="s">
        <v>337</v>
      </c>
    </row>
    <row r="143" spans="1:65" s="2" customFormat="1" ht="10.199999999999999">
      <c r="A143" s="34"/>
      <c r="B143" s="35"/>
      <c r="C143" s="36"/>
      <c r="D143" s="201" t="s">
        <v>142</v>
      </c>
      <c r="E143" s="36"/>
      <c r="F143" s="202" t="s">
        <v>229</v>
      </c>
      <c r="G143" s="36"/>
      <c r="H143" s="36"/>
      <c r="I143" s="109"/>
      <c r="J143" s="36"/>
      <c r="K143" s="36"/>
      <c r="L143" s="39"/>
      <c r="M143" s="203"/>
      <c r="N143" s="204"/>
      <c r="O143" s="65"/>
      <c r="P143" s="65"/>
      <c r="Q143" s="65"/>
      <c r="R143" s="65"/>
      <c r="S143" s="65"/>
      <c r="T143" s="6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142</v>
      </c>
      <c r="AU143" s="17" t="s">
        <v>84</v>
      </c>
    </row>
    <row r="144" spans="1:65" s="13" customFormat="1" ht="10.199999999999999">
      <c r="B144" s="205"/>
      <c r="C144" s="206"/>
      <c r="D144" s="201" t="s">
        <v>144</v>
      </c>
      <c r="E144" s="207" t="s">
        <v>28</v>
      </c>
      <c r="F144" s="208" t="s">
        <v>338</v>
      </c>
      <c r="G144" s="206"/>
      <c r="H144" s="207" t="s">
        <v>28</v>
      </c>
      <c r="I144" s="209"/>
      <c r="J144" s="206"/>
      <c r="K144" s="206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144</v>
      </c>
      <c r="AU144" s="214" t="s">
        <v>84</v>
      </c>
      <c r="AV144" s="13" t="s">
        <v>82</v>
      </c>
      <c r="AW144" s="13" t="s">
        <v>35</v>
      </c>
      <c r="AX144" s="13" t="s">
        <v>74</v>
      </c>
      <c r="AY144" s="214" t="s">
        <v>133</v>
      </c>
    </row>
    <row r="145" spans="1:65" s="13" customFormat="1" ht="10.199999999999999">
      <c r="B145" s="205"/>
      <c r="C145" s="206"/>
      <c r="D145" s="201" t="s">
        <v>144</v>
      </c>
      <c r="E145" s="207" t="s">
        <v>28</v>
      </c>
      <c r="F145" s="208" t="s">
        <v>208</v>
      </c>
      <c r="G145" s="206"/>
      <c r="H145" s="207" t="s">
        <v>28</v>
      </c>
      <c r="I145" s="209"/>
      <c r="J145" s="206"/>
      <c r="K145" s="206"/>
      <c r="L145" s="210"/>
      <c r="M145" s="211"/>
      <c r="N145" s="212"/>
      <c r="O145" s="212"/>
      <c r="P145" s="212"/>
      <c r="Q145" s="212"/>
      <c r="R145" s="212"/>
      <c r="S145" s="212"/>
      <c r="T145" s="213"/>
      <c r="AT145" s="214" t="s">
        <v>144</v>
      </c>
      <c r="AU145" s="214" t="s">
        <v>84</v>
      </c>
      <c r="AV145" s="13" t="s">
        <v>82</v>
      </c>
      <c r="AW145" s="13" t="s">
        <v>35</v>
      </c>
      <c r="AX145" s="13" t="s">
        <v>74</v>
      </c>
      <c r="AY145" s="214" t="s">
        <v>133</v>
      </c>
    </row>
    <row r="146" spans="1:65" s="14" customFormat="1" ht="10.199999999999999">
      <c r="B146" s="215"/>
      <c r="C146" s="216"/>
      <c r="D146" s="201" t="s">
        <v>144</v>
      </c>
      <c r="E146" s="217" t="s">
        <v>28</v>
      </c>
      <c r="F146" s="218" t="s">
        <v>339</v>
      </c>
      <c r="G146" s="216"/>
      <c r="H146" s="219">
        <v>227.34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144</v>
      </c>
      <c r="AU146" s="225" t="s">
        <v>84</v>
      </c>
      <c r="AV146" s="14" t="s">
        <v>84</v>
      </c>
      <c r="AW146" s="14" t="s">
        <v>35</v>
      </c>
      <c r="AX146" s="14" t="s">
        <v>74</v>
      </c>
      <c r="AY146" s="225" t="s">
        <v>133</v>
      </c>
    </row>
    <row r="147" spans="1:65" s="13" customFormat="1" ht="10.199999999999999">
      <c r="B147" s="205"/>
      <c r="C147" s="206"/>
      <c r="D147" s="201" t="s">
        <v>144</v>
      </c>
      <c r="E147" s="207" t="s">
        <v>28</v>
      </c>
      <c r="F147" s="208" t="s">
        <v>232</v>
      </c>
      <c r="G147" s="206"/>
      <c r="H147" s="207" t="s">
        <v>28</v>
      </c>
      <c r="I147" s="209"/>
      <c r="J147" s="206"/>
      <c r="K147" s="206"/>
      <c r="L147" s="210"/>
      <c r="M147" s="211"/>
      <c r="N147" s="212"/>
      <c r="O147" s="212"/>
      <c r="P147" s="212"/>
      <c r="Q147" s="212"/>
      <c r="R147" s="212"/>
      <c r="S147" s="212"/>
      <c r="T147" s="213"/>
      <c r="AT147" s="214" t="s">
        <v>144</v>
      </c>
      <c r="AU147" s="214" t="s">
        <v>84</v>
      </c>
      <c r="AV147" s="13" t="s">
        <v>82</v>
      </c>
      <c r="AW147" s="13" t="s">
        <v>35</v>
      </c>
      <c r="AX147" s="13" t="s">
        <v>74</v>
      </c>
      <c r="AY147" s="214" t="s">
        <v>133</v>
      </c>
    </row>
    <row r="148" spans="1:65" s="14" customFormat="1" ht="10.199999999999999">
      <c r="B148" s="215"/>
      <c r="C148" s="216"/>
      <c r="D148" s="201" t="s">
        <v>144</v>
      </c>
      <c r="E148" s="217" t="s">
        <v>28</v>
      </c>
      <c r="F148" s="218" t="s">
        <v>340</v>
      </c>
      <c r="G148" s="216"/>
      <c r="H148" s="219">
        <v>56.862000000000002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144</v>
      </c>
      <c r="AU148" s="225" t="s">
        <v>84</v>
      </c>
      <c r="AV148" s="14" t="s">
        <v>84</v>
      </c>
      <c r="AW148" s="14" t="s">
        <v>35</v>
      </c>
      <c r="AX148" s="14" t="s">
        <v>74</v>
      </c>
      <c r="AY148" s="225" t="s">
        <v>133</v>
      </c>
    </row>
    <row r="149" spans="1:65" s="15" customFormat="1" ht="10.199999999999999">
      <c r="B149" s="226"/>
      <c r="C149" s="227"/>
      <c r="D149" s="201" t="s">
        <v>144</v>
      </c>
      <c r="E149" s="228" t="s">
        <v>28</v>
      </c>
      <c r="F149" s="229" t="s">
        <v>180</v>
      </c>
      <c r="G149" s="227"/>
      <c r="H149" s="230">
        <v>284.202</v>
      </c>
      <c r="I149" s="231"/>
      <c r="J149" s="227"/>
      <c r="K149" s="227"/>
      <c r="L149" s="232"/>
      <c r="M149" s="233"/>
      <c r="N149" s="234"/>
      <c r="O149" s="234"/>
      <c r="P149" s="234"/>
      <c r="Q149" s="234"/>
      <c r="R149" s="234"/>
      <c r="S149" s="234"/>
      <c r="T149" s="235"/>
      <c r="AT149" s="236" t="s">
        <v>144</v>
      </c>
      <c r="AU149" s="236" t="s">
        <v>84</v>
      </c>
      <c r="AV149" s="15" t="s">
        <v>140</v>
      </c>
      <c r="AW149" s="15" t="s">
        <v>35</v>
      </c>
      <c r="AX149" s="15" t="s">
        <v>82</v>
      </c>
      <c r="AY149" s="236" t="s">
        <v>133</v>
      </c>
    </row>
    <row r="150" spans="1:65" s="2" customFormat="1" ht="16.5" customHeight="1">
      <c r="A150" s="34"/>
      <c r="B150" s="35"/>
      <c r="C150" s="188" t="s">
        <v>234</v>
      </c>
      <c r="D150" s="188" t="s">
        <v>135</v>
      </c>
      <c r="E150" s="189" t="s">
        <v>235</v>
      </c>
      <c r="F150" s="190" t="s">
        <v>236</v>
      </c>
      <c r="G150" s="191" t="s">
        <v>227</v>
      </c>
      <c r="H150" s="192">
        <v>0.56000000000000005</v>
      </c>
      <c r="I150" s="193"/>
      <c r="J150" s="194">
        <f>ROUND(I150*H150,2)</f>
        <v>0</v>
      </c>
      <c r="K150" s="190" t="s">
        <v>28</v>
      </c>
      <c r="L150" s="39"/>
      <c r="M150" s="195" t="s">
        <v>28</v>
      </c>
      <c r="N150" s="196" t="s">
        <v>47</v>
      </c>
      <c r="O150" s="65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140</v>
      </c>
      <c r="AT150" s="199" t="s">
        <v>135</v>
      </c>
      <c r="AU150" s="199" t="s">
        <v>84</v>
      </c>
      <c r="AY150" s="17" t="s">
        <v>133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7" t="s">
        <v>140</v>
      </c>
      <c r="BK150" s="200">
        <f>ROUND(I150*H150,2)</f>
        <v>0</v>
      </c>
      <c r="BL150" s="17" t="s">
        <v>140</v>
      </c>
      <c r="BM150" s="199" t="s">
        <v>341</v>
      </c>
    </row>
    <row r="151" spans="1:65" s="2" customFormat="1" ht="10.199999999999999">
      <c r="A151" s="34"/>
      <c r="B151" s="35"/>
      <c r="C151" s="36"/>
      <c r="D151" s="201" t="s">
        <v>142</v>
      </c>
      <c r="E151" s="36"/>
      <c r="F151" s="202" t="s">
        <v>238</v>
      </c>
      <c r="G151" s="36"/>
      <c r="H151" s="36"/>
      <c r="I151" s="109"/>
      <c r="J151" s="36"/>
      <c r="K151" s="36"/>
      <c r="L151" s="39"/>
      <c r="M151" s="203"/>
      <c r="N151" s="204"/>
      <c r="O151" s="65"/>
      <c r="P151" s="65"/>
      <c r="Q151" s="65"/>
      <c r="R151" s="65"/>
      <c r="S151" s="65"/>
      <c r="T151" s="66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142</v>
      </c>
      <c r="AU151" s="17" t="s">
        <v>84</v>
      </c>
    </row>
    <row r="152" spans="1:65" s="13" customFormat="1" ht="10.199999999999999">
      <c r="B152" s="205"/>
      <c r="C152" s="206"/>
      <c r="D152" s="201" t="s">
        <v>144</v>
      </c>
      <c r="E152" s="207" t="s">
        <v>28</v>
      </c>
      <c r="F152" s="208" t="s">
        <v>342</v>
      </c>
      <c r="G152" s="206"/>
      <c r="H152" s="207" t="s">
        <v>28</v>
      </c>
      <c r="I152" s="209"/>
      <c r="J152" s="206"/>
      <c r="K152" s="206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144</v>
      </c>
      <c r="AU152" s="214" t="s">
        <v>84</v>
      </c>
      <c r="AV152" s="13" t="s">
        <v>82</v>
      </c>
      <c r="AW152" s="13" t="s">
        <v>35</v>
      </c>
      <c r="AX152" s="13" t="s">
        <v>74</v>
      </c>
      <c r="AY152" s="214" t="s">
        <v>133</v>
      </c>
    </row>
    <row r="153" spans="1:65" s="14" customFormat="1" ht="10.199999999999999">
      <c r="B153" s="215"/>
      <c r="C153" s="216"/>
      <c r="D153" s="201" t="s">
        <v>144</v>
      </c>
      <c r="E153" s="217" t="s">
        <v>28</v>
      </c>
      <c r="F153" s="218" t="s">
        <v>343</v>
      </c>
      <c r="G153" s="216"/>
      <c r="H153" s="219">
        <v>0.56000000000000005</v>
      </c>
      <c r="I153" s="220"/>
      <c r="J153" s="216"/>
      <c r="K153" s="216"/>
      <c r="L153" s="221"/>
      <c r="M153" s="222"/>
      <c r="N153" s="223"/>
      <c r="O153" s="223"/>
      <c r="P153" s="223"/>
      <c r="Q153" s="223"/>
      <c r="R153" s="223"/>
      <c r="S153" s="223"/>
      <c r="T153" s="224"/>
      <c r="AT153" s="225" t="s">
        <v>144</v>
      </c>
      <c r="AU153" s="225" t="s">
        <v>84</v>
      </c>
      <c r="AV153" s="14" t="s">
        <v>84</v>
      </c>
      <c r="AW153" s="14" t="s">
        <v>35</v>
      </c>
      <c r="AX153" s="14" t="s">
        <v>82</v>
      </c>
      <c r="AY153" s="225" t="s">
        <v>133</v>
      </c>
    </row>
    <row r="154" spans="1:65" s="12" customFormat="1" ht="20.85" customHeight="1">
      <c r="B154" s="172"/>
      <c r="C154" s="173"/>
      <c r="D154" s="174" t="s">
        <v>73</v>
      </c>
      <c r="E154" s="186" t="s">
        <v>241</v>
      </c>
      <c r="F154" s="186" t="s">
        <v>242</v>
      </c>
      <c r="G154" s="173"/>
      <c r="H154" s="173"/>
      <c r="I154" s="176"/>
      <c r="J154" s="187">
        <f>BK154</f>
        <v>0</v>
      </c>
      <c r="K154" s="173"/>
      <c r="L154" s="178"/>
      <c r="M154" s="179"/>
      <c r="N154" s="180"/>
      <c r="O154" s="180"/>
      <c r="P154" s="181">
        <f>SUM(P155:P163)</f>
        <v>0</v>
      </c>
      <c r="Q154" s="180"/>
      <c r="R154" s="181">
        <f>SUM(R155:R163)</f>
        <v>4.0000000000000001E-3</v>
      </c>
      <c r="S154" s="180"/>
      <c r="T154" s="182">
        <f>SUM(T155:T163)</f>
        <v>0</v>
      </c>
      <c r="AR154" s="183" t="s">
        <v>82</v>
      </c>
      <c r="AT154" s="184" t="s">
        <v>73</v>
      </c>
      <c r="AU154" s="184" t="s">
        <v>84</v>
      </c>
      <c r="AY154" s="183" t="s">
        <v>133</v>
      </c>
      <c r="BK154" s="185">
        <f>SUM(BK155:BK163)</f>
        <v>0</v>
      </c>
    </row>
    <row r="155" spans="1:65" s="2" customFormat="1" ht="16.5" customHeight="1">
      <c r="A155" s="34"/>
      <c r="B155" s="35"/>
      <c r="C155" s="188" t="s">
        <v>8</v>
      </c>
      <c r="D155" s="188" t="s">
        <v>135</v>
      </c>
      <c r="E155" s="189" t="s">
        <v>243</v>
      </c>
      <c r="F155" s="190" t="s">
        <v>244</v>
      </c>
      <c r="G155" s="191" t="s">
        <v>213</v>
      </c>
      <c r="H155" s="192">
        <v>200</v>
      </c>
      <c r="I155" s="193"/>
      <c r="J155" s="194">
        <f>ROUND(I155*H155,2)</f>
        <v>0</v>
      </c>
      <c r="K155" s="190" t="s">
        <v>139</v>
      </c>
      <c r="L155" s="39"/>
      <c r="M155" s="195" t="s">
        <v>28</v>
      </c>
      <c r="N155" s="196" t="s">
        <v>47</v>
      </c>
      <c r="O155" s="65"/>
      <c r="P155" s="197">
        <f>O155*H155</f>
        <v>0</v>
      </c>
      <c r="Q155" s="197">
        <v>0</v>
      </c>
      <c r="R155" s="197">
        <f>Q155*H155</f>
        <v>0</v>
      </c>
      <c r="S155" s="197">
        <v>0</v>
      </c>
      <c r="T155" s="19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99" t="s">
        <v>140</v>
      </c>
      <c r="AT155" s="199" t="s">
        <v>135</v>
      </c>
      <c r="AU155" s="199" t="s">
        <v>153</v>
      </c>
      <c r="AY155" s="17" t="s">
        <v>133</v>
      </c>
      <c r="BE155" s="200">
        <f>IF(N155="základní",J155,0)</f>
        <v>0</v>
      </c>
      <c r="BF155" s="200">
        <f>IF(N155="snížená",J155,0)</f>
        <v>0</v>
      </c>
      <c r="BG155" s="200">
        <f>IF(N155="zákl. přenesená",J155,0)</f>
        <v>0</v>
      </c>
      <c r="BH155" s="200">
        <f>IF(N155="sníž. přenesená",J155,0)</f>
        <v>0</v>
      </c>
      <c r="BI155" s="200">
        <f>IF(N155="nulová",J155,0)</f>
        <v>0</v>
      </c>
      <c r="BJ155" s="17" t="s">
        <v>140</v>
      </c>
      <c r="BK155" s="200">
        <f>ROUND(I155*H155,2)</f>
        <v>0</v>
      </c>
      <c r="BL155" s="17" t="s">
        <v>140</v>
      </c>
      <c r="BM155" s="199" t="s">
        <v>245</v>
      </c>
    </row>
    <row r="156" spans="1:65" s="2" customFormat="1" ht="19.2">
      <c r="A156" s="34"/>
      <c r="B156" s="35"/>
      <c r="C156" s="36"/>
      <c r="D156" s="201" t="s">
        <v>142</v>
      </c>
      <c r="E156" s="36"/>
      <c r="F156" s="202" t="s">
        <v>246</v>
      </c>
      <c r="G156" s="36"/>
      <c r="H156" s="36"/>
      <c r="I156" s="109"/>
      <c r="J156" s="36"/>
      <c r="K156" s="36"/>
      <c r="L156" s="39"/>
      <c r="M156" s="203"/>
      <c r="N156" s="204"/>
      <c r="O156" s="65"/>
      <c r="P156" s="65"/>
      <c r="Q156" s="65"/>
      <c r="R156" s="65"/>
      <c r="S156" s="65"/>
      <c r="T156" s="66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142</v>
      </c>
      <c r="AU156" s="17" t="s">
        <v>153</v>
      </c>
    </row>
    <row r="157" spans="1:65" s="13" customFormat="1" ht="10.199999999999999">
      <c r="B157" s="205"/>
      <c r="C157" s="206"/>
      <c r="D157" s="201" t="s">
        <v>144</v>
      </c>
      <c r="E157" s="207" t="s">
        <v>28</v>
      </c>
      <c r="F157" s="208" t="s">
        <v>344</v>
      </c>
      <c r="G157" s="206"/>
      <c r="H157" s="207" t="s">
        <v>28</v>
      </c>
      <c r="I157" s="209"/>
      <c r="J157" s="206"/>
      <c r="K157" s="206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144</v>
      </c>
      <c r="AU157" s="214" t="s">
        <v>153</v>
      </c>
      <c r="AV157" s="13" t="s">
        <v>82</v>
      </c>
      <c r="AW157" s="13" t="s">
        <v>35</v>
      </c>
      <c r="AX157" s="13" t="s">
        <v>74</v>
      </c>
      <c r="AY157" s="214" t="s">
        <v>133</v>
      </c>
    </row>
    <row r="158" spans="1:65" s="14" customFormat="1" ht="10.199999999999999">
      <c r="B158" s="215"/>
      <c r="C158" s="216"/>
      <c r="D158" s="201" t="s">
        <v>144</v>
      </c>
      <c r="E158" s="217" t="s">
        <v>28</v>
      </c>
      <c r="F158" s="218" t="s">
        <v>335</v>
      </c>
      <c r="G158" s="216"/>
      <c r="H158" s="219">
        <v>200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144</v>
      </c>
      <c r="AU158" s="225" t="s">
        <v>153</v>
      </c>
      <c r="AV158" s="14" t="s">
        <v>84</v>
      </c>
      <c r="AW158" s="14" t="s">
        <v>35</v>
      </c>
      <c r="AX158" s="14" t="s">
        <v>82</v>
      </c>
      <c r="AY158" s="225" t="s">
        <v>133</v>
      </c>
    </row>
    <row r="159" spans="1:65" s="2" customFormat="1" ht="16.5" customHeight="1">
      <c r="A159" s="34"/>
      <c r="B159" s="35"/>
      <c r="C159" s="237" t="s">
        <v>249</v>
      </c>
      <c r="D159" s="237" t="s">
        <v>250</v>
      </c>
      <c r="E159" s="238" t="s">
        <v>251</v>
      </c>
      <c r="F159" s="239" t="s">
        <v>252</v>
      </c>
      <c r="G159" s="240" t="s">
        <v>253</v>
      </c>
      <c r="H159" s="241">
        <v>4</v>
      </c>
      <c r="I159" s="242"/>
      <c r="J159" s="243">
        <f>ROUND(I159*H159,2)</f>
        <v>0</v>
      </c>
      <c r="K159" s="239" t="s">
        <v>139</v>
      </c>
      <c r="L159" s="244"/>
      <c r="M159" s="245" t="s">
        <v>28</v>
      </c>
      <c r="N159" s="246" t="s">
        <v>47</v>
      </c>
      <c r="O159" s="65"/>
      <c r="P159" s="197">
        <f>O159*H159</f>
        <v>0</v>
      </c>
      <c r="Q159" s="197">
        <v>1E-3</v>
      </c>
      <c r="R159" s="197">
        <f>Q159*H159</f>
        <v>4.0000000000000001E-3</v>
      </c>
      <c r="S159" s="197">
        <v>0</v>
      </c>
      <c r="T159" s="19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188</v>
      </c>
      <c r="AT159" s="199" t="s">
        <v>250</v>
      </c>
      <c r="AU159" s="199" t="s">
        <v>153</v>
      </c>
      <c r="AY159" s="17" t="s">
        <v>133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7" t="s">
        <v>140</v>
      </c>
      <c r="BK159" s="200">
        <f>ROUND(I159*H159,2)</f>
        <v>0</v>
      </c>
      <c r="BL159" s="17" t="s">
        <v>140</v>
      </c>
      <c r="BM159" s="199" t="s">
        <v>254</v>
      </c>
    </row>
    <row r="160" spans="1:65" s="2" customFormat="1" ht="10.199999999999999">
      <c r="A160" s="34"/>
      <c r="B160" s="35"/>
      <c r="C160" s="36"/>
      <c r="D160" s="201" t="s">
        <v>142</v>
      </c>
      <c r="E160" s="36"/>
      <c r="F160" s="202" t="s">
        <v>252</v>
      </c>
      <c r="G160" s="36"/>
      <c r="H160" s="36"/>
      <c r="I160" s="109"/>
      <c r="J160" s="36"/>
      <c r="K160" s="36"/>
      <c r="L160" s="39"/>
      <c r="M160" s="203"/>
      <c r="N160" s="204"/>
      <c r="O160" s="65"/>
      <c r="P160" s="65"/>
      <c r="Q160" s="65"/>
      <c r="R160" s="65"/>
      <c r="S160" s="65"/>
      <c r="T160" s="66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142</v>
      </c>
      <c r="AU160" s="17" t="s">
        <v>153</v>
      </c>
    </row>
    <row r="161" spans="1:65" s="13" customFormat="1" ht="10.199999999999999">
      <c r="B161" s="205"/>
      <c r="C161" s="206"/>
      <c r="D161" s="201" t="s">
        <v>144</v>
      </c>
      <c r="E161" s="207" t="s">
        <v>28</v>
      </c>
      <c r="F161" s="208" t="s">
        <v>255</v>
      </c>
      <c r="G161" s="206"/>
      <c r="H161" s="207" t="s">
        <v>28</v>
      </c>
      <c r="I161" s="209"/>
      <c r="J161" s="206"/>
      <c r="K161" s="206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144</v>
      </c>
      <c r="AU161" s="214" t="s">
        <v>153</v>
      </c>
      <c r="AV161" s="13" t="s">
        <v>82</v>
      </c>
      <c r="AW161" s="13" t="s">
        <v>35</v>
      </c>
      <c r="AX161" s="13" t="s">
        <v>74</v>
      </c>
      <c r="AY161" s="214" t="s">
        <v>133</v>
      </c>
    </row>
    <row r="162" spans="1:65" s="14" customFormat="1" ht="10.199999999999999">
      <c r="B162" s="215"/>
      <c r="C162" s="216"/>
      <c r="D162" s="201" t="s">
        <v>144</v>
      </c>
      <c r="E162" s="217" t="s">
        <v>28</v>
      </c>
      <c r="F162" s="218" t="s">
        <v>345</v>
      </c>
      <c r="G162" s="216"/>
      <c r="H162" s="219">
        <v>200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144</v>
      </c>
      <c r="AU162" s="225" t="s">
        <v>153</v>
      </c>
      <c r="AV162" s="14" t="s">
        <v>84</v>
      </c>
      <c r="AW162" s="14" t="s">
        <v>35</v>
      </c>
      <c r="AX162" s="14" t="s">
        <v>82</v>
      </c>
      <c r="AY162" s="225" t="s">
        <v>133</v>
      </c>
    </row>
    <row r="163" spans="1:65" s="14" customFormat="1" ht="10.199999999999999">
      <c r="B163" s="215"/>
      <c r="C163" s="216"/>
      <c r="D163" s="201" t="s">
        <v>144</v>
      </c>
      <c r="E163" s="216"/>
      <c r="F163" s="218" t="s">
        <v>346</v>
      </c>
      <c r="G163" s="216"/>
      <c r="H163" s="219">
        <v>4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144</v>
      </c>
      <c r="AU163" s="225" t="s">
        <v>153</v>
      </c>
      <c r="AV163" s="14" t="s">
        <v>84</v>
      </c>
      <c r="AW163" s="14" t="s">
        <v>4</v>
      </c>
      <c r="AX163" s="14" t="s">
        <v>82</v>
      </c>
      <c r="AY163" s="225" t="s">
        <v>133</v>
      </c>
    </row>
    <row r="164" spans="1:65" s="12" customFormat="1" ht="22.8" customHeight="1">
      <c r="B164" s="172"/>
      <c r="C164" s="173"/>
      <c r="D164" s="174" t="s">
        <v>73</v>
      </c>
      <c r="E164" s="186" t="s">
        <v>195</v>
      </c>
      <c r="F164" s="186" t="s">
        <v>264</v>
      </c>
      <c r="G164" s="173"/>
      <c r="H164" s="173"/>
      <c r="I164" s="176"/>
      <c r="J164" s="187">
        <f>BK164</f>
        <v>0</v>
      </c>
      <c r="K164" s="173"/>
      <c r="L164" s="178"/>
      <c r="M164" s="179"/>
      <c r="N164" s="180"/>
      <c r="O164" s="180"/>
      <c r="P164" s="181">
        <f>SUM(P165:P168)</f>
        <v>0</v>
      </c>
      <c r="Q164" s="180"/>
      <c r="R164" s="181">
        <f>SUM(R165:R168)</f>
        <v>0</v>
      </c>
      <c r="S164" s="180"/>
      <c r="T164" s="182">
        <f>SUM(T165:T168)</f>
        <v>16.2</v>
      </c>
      <c r="AR164" s="183" t="s">
        <v>82</v>
      </c>
      <c r="AT164" s="184" t="s">
        <v>73</v>
      </c>
      <c r="AU164" s="184" t="s">
        <v>82</v>
      </c>
      <c r="AY164" s="183" t="s">
        <v>133</v>
      </c>
      <c r="BK164" s="185">
        <f>SUM(BK165:BK168)</f>
        <v>0</v>
      </c>
    </row>
    <row r="165" spans="1:65" s="2" customFormat="1" ht="16.5" customHeight="1">
      <c r="A165" s="34"/>
      <c r="B165" s="35"/>
      <c r="C165" s="188" t="s">
        <v>258</v>
      </c>
      <c r="D165" s="188" t="s">
        <v>135</v>
      </c>
      <c r="E165" s="189" t="s">
        <v>265</v>
      </c>
      <c r="F165" s="190" t="s">
        <v>266</v>
      </c>
      <c r="G165" s="191" t="s">
        <v>213</v>
      </c>
      <c r="H165" s="192">
        <v>810</v>
      </c>
      <c r="I165" s="193"/>
      <c r="J165" s="194">
        <f>ROUND(I165*H165,2)</f>
        <v>0</v>
      </c>
      <c r="K165" s="190" t="s">
        <v>139</v>
      </c>
      <c r="L165" s="39"/>
      <c r="M165" s="195" t="s">
        <v>28</v>
      </c>
      <c r="N165" s="196" t="s">
        <v>47</v>
      </c>
      <c r="O165" s="65"/>
      <c r="P165" s="197">
        <f>O165*H165</f>
        <v>0</v>
      </c>
      <c r="Q165" s="197">
        <v>0</v>
      </c>
      <c r="R165" s="197">
        <f>Q165*H165</f>
        <v>0</v>
      </c>
      <c r="S165" s="197">
        <v>0.02</v>
      </c>
      <c r="T165" s="198">
        <f>S165*H165</f>
        <v>16.2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99" t="s">
        <v>140</v>
      </c>
      <c r="AT165" s="199" t="s">
        <v>135</v>
      </c>
      <c r="AU165" s="199" t="s">
        <v>84</v>
      </c>
      <c r="AY165" s="17" t="s">
        <v>133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7" t="s">
        <v>140</v>
      </c>
      <c r="BK165" s="200">
        <f>ROUND(I165*H165,2)</f>
        <v>0</v>
      </c>
      <c r="BL165" s="17" t="s">
        <v>140</v>
      </c>
      <c r="BM165" s="199" t="s">
        <v>267</v>
      </c>
    </row>
    <row r="166" spans="1:65" s="2" customFormat="1" ht="19.2">
      <c r="A166" s="34"/>
      <c r="B166" s="35"/>
      <c r="C166" s="36"/>
      <c r="D166" s="201" t="s">
        <v>142</v>
      </c>
      <c r="E166" s="36"/>
      <c r="F166" s="202" t="s">
        <v>268</v>
      </c>
      <c r="G166" s="36"/>
      <c r="H166" s="36"/>
      <c r="I166" s="109"/>
      <c r="J166" s="36"/>
      <c r="K166" s="36"/>
      <c r="L166" s="39"/>
      <c r="M166" s="203"/>
      <c r="N166" s="204"/>
      <c r="O166" s="65"/>
      <c r="P166" s="65"/>
      <c r="Q166" s="65"/>
      <c r="R166" s="65"/>
      <c r="S166" s="65"/>
      <c r="T166" s="66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142</v>
      </c>
      <c r="AU166" s="17" t="s">
        <v>84</v>
      </c>
    </row>
    <row r="167" spans="1:65" s="13" customFormat="1" ht="10.199999999999999">
      <c r="B167" s="205"/>
      <c r="C167" s="206"/>
      <c r="D167" s="201" t="s">
        <v>144</v>
      </c>
      <c r="E167" s="207" t="s">
        <v>28</v>
      </c>
      <c r="F167" s="208" t="s">
        <v>347</v>
      </c>
      <c r="G167" s="206"/>
      <c r="H167" s="207" t="s">
        <v>28</v>
      </c>
      <c r="I167" s="209"/>
      <c r="J167" s="206"/>
      <c r="K167" s="206"/>
      <c r="L167" s="210"/>
      <c r="M167" s="211"/>
      <c r="N167" s="212"/>
      <c r="O167" s="212"/>
      <c r="P167" s="212"/>
      <c r="Q167" s="212"/>
      <c r="R167" s="212"/>
      <c r="S167" s="212"/>
      <c r="T167" s="213"/>
      <c r="AT167" s="214" t="s">
        <v>144</v>
      </c>
      <c r="AU167" s="214" t="s">
        <v>84</v>
      </c>
      <c r="AV167" s="13" t="s">
        <v>82</v>
      </c>
      <c r="AW167" s="13" t="s">
        <v>35</v>
      </c>
      <c r="AX167" s="13" t="s">
        <v>74</v>
      </c>
      <c r="AY167" s="214" t="s">
        <v>133</v>
      </c>
    </row>
    <row r="168" spans="1:65" s="14" customFormat="1" ht="10.199999999999999">
      <c r="B168" s="215"/>
      <c r="C168" s="216"/>
      <c r="D168" s="201" t="s">
        <v>144</v>
      </c>
      <c r="E168" s="217" t="s">
        <v>28</v>
      </c>
      <c r="F168" s="218" t="s">
        <v>348</v>
      </c>
      <c r="G168" s="216"/>
      <c r="H168" s="219">
        <v>810</v>
      </c>
      <c r="I168" s="220"/>
      <c r="J168" s="216"/>
      <c r="K168" s="216"/>
      <c r="L168" s="221"/>
      <c r="M168" s="222"/>
      <c r="N168" s="223"/>
      <c r="O168" s="223"/>
      <c r="P168" s="223"/>
      <c r="Q168" s="223"/>
      <c r="R168" s="223"/>
      <c r="S168" s="223"/>
      <c r="T168" s="224"/>
      <c r="AT168" s="225" t="s">
        <v>144</v>
      </c>
      <c r="AU168" s="225" t="s">
        <v>84</v>
      </c>
      <c r="AV168" s="14" t="s">
        <v>84</v>
      </c>
      <c r="AW168" s="14" t="s">
        <v>35</v>
      </c>
      <c r="AX168" s="14" t="s">
        <v>82</v>
      </c>
      <c r="AY168" s="225" t="s">
        <v>133</v>
      </c>
    </row>
    <row r="169" spans="1:65" s="12" customFormat="1" ht="22.8" customHeight="1">
      <c r="B169" s="172"/>
      <c r="C169" s="173"/>
      <c r="D169" s="174" t="s">
        <v>73</v>
      </c>
      <c r="E169" s="186" t="s">
        <v>271</v>
      </c>
      <c r="F169" s="186" t="s">
        <v>272</v>
      </c>
      <c r="G169" s="173"/>
      <c r="H169" s="173"/>
      <c r="I169" s="176"/>
      <c r="J169" s="187">
        <f>BK169</f>
        <v>0</v>
      </c>
      <c r="K169" s="173"/>
      <c r="L169" s="178"/>
      <c r="M169" s="179"/>
      <c r="N169" s="180"/>
      <c r="O169" s="180"/>
      <c r="P169" s="181">
        <f>SUM(P170:P173)</f>
        <v>0</v>
      </c>
      <c r="Q169" s="180"/>
      <c r="R169" s="181">
        <f>SUM(R170:R173)</f>
        <v>0</v>
      </c>
      <c r="S169" s="180"/>
      <c r="T169" s="182">
        <f>SUM(T170:T173)</f>
        <v>0</v>
      </c>
      <c r="AR169" s="183" t="s">
        <v>82</v>
      </c>
      <c r="AT169" s="184" t="s">
        <v>73</v>
      </c>
      <c r="AU169" s="184" t="s">
        <v>82</v>
      </c>
      <c r="AY169" s="183" t="s">
        <v>133</v>
      </c>
      <c r="BK169" s="185">
        <f>SUM(BK170:BK173)</f>
        <v>0</v>
      </c>
    </row>
    <row r="170" spans="1:65" s="2" customFormat="1" ht="16.5" customHeight="1">
      <c r="A170" s="34"/>
      <c r="B170" s="35"/>
      <c r="C170" s="188" t="s">
        <v>241</v>
      </c>
      <c r="D170" s="188" t="s">
        <v>135</v>
      </c>
      <c r="E170" s="189" t="s">
        <v>274</v>
      </c>
      <c r="F170" s="190" t="s">
        <v>275</v>
      </c>
      <c r="G170" s="191" t="s">
        <v>227</v>
      </c>
      <c r="H170" s="192">
        <v>0.16</v>
      </c>
      <c r="I170" s="193"/>
      <c r="J170" s="194">
        <f>ROUND(I170*H170,2)</f>
        <v>0</v>
      </c>
      <c r="K170" s="190" t="s">
        <v>28</v>
      </c>
      <c r="L170" s="39"/>
      <c r="M170" s="195" t="s">
        <v>28</v>
      </c>
      <c r="N170" s="196" t="s">
        <v>47</v>
      </c>
      <c r="O170" s="65"/>
      <c r="P170" s="197">
        <f>O170*H170</f>
        <v>0</v>
      </c>
      <c r="Q170" s="197">
        <v>0</v>
      </c>
      <c r="R170" s="197">
        <f>Q170*H170</f>
        <v>0</v>
      </c>
      <c r="S170" s="197">
        <v>0</v>
      </c>
      <c r="T170" s="19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9" t="s">
        <v>140</v>
      </c>
      <c r="AT170" s="199" t="s">
        <v>135</v>
      </c>
      <c r="AU170" s="199" t="s">
        <v>84</v>
      </c>
      <c r="AY170" s="17" t="s">
        <v>133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7" t="s">
        <v>140</v>
      </c>
      <c r="BK170" s="200">
        <f>ROUND(I170*H170,2)</f>
        <v>0</v>
      </c>
      <c r="BL170" s="17" t="s">
        <v>140</v>
      </c>
      <c r="BM170" s="199" t="s">
        <v>349</v>
      </c>
    </row>
    <row r="171" spans="1:65" s="2" customFormat="1" ht="10.199999999999999">
      <c r="A171" s="34"/>
      <c r="B171" s="35"/>
      <c r="C171" s="36"/>
      <c r="D171" s="201" t="s">
        <v>142</v>
      </c>
      <c r="E171" s="36"/>
      <c r="F171" s="202" t="s">
        <v>277</v>
      </c>
      <c r="G171" s="36"/>
      <c r="H171" s="36"/>
      <c r="I171" s="109"/>
      <c r="J171" s="36"/>
      <c r="K171" s="36"/>
      <c r="L171" s="39"/>
      <c r="M171" s="203"/>
      <c r="N171" s="204"/>
      <c r="O171" s="65"/>
      <c r="P171" s="65"/>
      <c r="Q171" s="65"/>
      <c r="R171" s="65"/>
      <c r="S171" s="65"/>
      <c r="T171" s="66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142</v>
      </c>
      <c r="AU171" s="17" t="s">
        <v>84</v>
      </c>
    </row>
    <row r="172" spans="1:65" s="13" customFormat="1" ht="10.199999999999999">
      <c r="B172" s="205"/>
      <c r="C172" s="206"/>
      <c r="D172" s="201" t="s">
        <v>144</v>
      </c>
      <c r="E172" s="207" t="s">
        <v>28</v>
      </c>
      <c r="F172" s="208" t="s">
        <v>350</v>
      </c>
      <c r="G172" s="206"/>
      <c r="H172" s="207" t="s">
        <v>28</v>
      </c>
      <c r="I172" s="209"/>
      <c r="J172" s="206"/>
      <c r="K172" s="206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144</v>
      </c>
      <c r="AU172" s="214" t="s">
        <v>84</v>
      </c>
      <c r="AV172" s="13" t="s">
        <v>82</v>
      </c>
      <c r="AW172" s="13" t="s">
        <v>35</v>
      </c>
      <c r="AX172" s="13" t="s">
        <v>74</v>
      </c>
      <c r="AY172" s="214" t="s">
        <v>133</v>
      </c>
    </row>
    <row r="173" spans="1:65" s="14" customFormat="1" ht="10.199999999999999">
      <c r="B173" s="215"/>
      <c r="C173" s="216"/>
      <c r="D173" s="201" t="s">
        <v>144</v>
      </c>
      <c r="E173" s="217" t="s">
        <v>28</v>
      </c>
      <c r="F173" s="218" t="s">
        <v>351</v>
      </c>
      <c r="G173" s="216"/>
      <c r="H173" s="219">
        <v>0.16</v>
      </c>
      <c r="I173" s="220"/>
      <c r="J173" s="216"/>
      <c r="K173" s="216"/>
      <c r="L173" s="221"/>
      <c r="M173" s="222"/>
      <c r="N173" s="223"/>
      <c r="O173" s="223"/>
      <c r="P173" s="223"/>
      <c r="Q173" s="223"/>
      <c r="R173" s="223"/>
      <c r="S173" s="223"/>
      <c r="T173" s="224"/>
      <c r="AT173" s="225" t="s">
        <v>144</v>
      </c>
      <c r="AU173" s="225" t="s">
        <v>84</v>
      </c>
      <c r="AV173" s="14" t="s">
        <v>84</v>
      </c>
      <c r="AW173" s="14" t="s">
        <v>35</v>
      </c>
      <c r="AX173" s="14" t="s">
        <v>82</v>
      </c>
      <c r="AY173" s="225" t="s">
        <v>133</v>
      </c>
    </row>
    <row r="174" spans="1:65" s="12" customFormat="1" ht="22.8" customHeight="1">
      <c r="B174" s="172"/>
      <c r="C174" s="173"/>
      <c r="D174" s="174" t="s">
        <v>73</v>
      </c>
      <c r="E174" s="186" t="s">
        <v>280</v>
      </c>
      <c r="F174" s="186" t="s">
        <v>281</v>
      </c>
      <c r="G174" s="173"/>
      <c r="H174" s="173"/>
      <c r="I174" s="176"/>
      <c r="J174" s="187">
        <f>BK174</f>
        <v>0</v>
      </c>
      <c r="K174" s="173"/>
      <c r="L174" s="178"/>
      <c r="M174" s="179"/>
      <c r="N174" s="180"/>
      <c r="O174" s="180"/>
      <c r="P174" s="181">
        <f>SUM(P175:P176)</f>
        <v>0</v>
      </c>
      <c r="Q174" s="180"/>
      <c r="R174" s="181">
        <f>SUM(R175:R176)</f>
        <v>0</v>
      </c>
      <c r="S174" s="180"/>
      <c r="T174" s="182">
        <f>SUM(T175:T176)</f>
        <v>0</v>
      </c>
      <c r="AR174" s="183" t="s">
        <v>82</v>
      </c>
      <c r="AT174" s="184" t="s">
        <v>73</v>
      </c>
      <c r="AU174" s="184" t="s">
        <v>82</v>
      </c>
      <c r="AY174" s="183" t="s">
        <v>133</v>
      </c>
      <c r="BK174" s="185">
        <f>SUM(BK175:BK176)</f>
        <v>0</v>
      </c>
    </row>
    <row r="175" spans="1:65" s="2" customFormat="1" ht="16.5" customHeight="1">
      <c r="A175" s="34"/>
      <c r="B175" s="35"/>
      <c r="C175" s="188" t="s">
        <v>273</v>
      </c>
      <c r="D175" s="188" t="s">
        <v>135</v>
      </c>
      <c r="E175" s="189" t="s">
        <v>283</v>
      </c>
      <c r="F175" s="190" t="s">
        <v>284</v>
      </c>
      <c r="G175" s="191" t="s">
        <v>227</v>
      </c>
      <c r="H175" s="192">
        <v>4.0000000000000001E-3</v>
      </c>
      <c r="I175" s="193"/>
      <c r="J175" s="194">
        <f>ROUND(I175*H175,2)</f>
        <v>0</v>
      </c>
      <c r="K175" s="190" t="s">
        <v>139</v>
      </c>
      <c r="L175" s="39"/>
      <c r="M175" s="195" t="s">
        <v>28</v>
      </c>
      <c r="N175" s="196" t="s">
        <v>47</v>
      </c>
      <c r="O175" s="65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9" t="s">
        <v>140</v>
      </c>
      <c r="AT175" s="199" t="s">
        <v>135</v>
      </c>
      <c r="AU175" s="199" t="s">
        <v>84</v>
      </c>
      <c r="AY175" s="17" t="s">
        <v>133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7" t="s">
        <v>140</v>
      </c>
      <c r="BK175" s="200">
        <f>ROUND(I175*H175,2)</f>
        <v>0</v>
      </c>
      <c r="BL175" s="17" t="s">
        <v>140</v>
      </c>
      <c r="BM175" s="199" t="s">
        <v>285</v>
      </c>
    </row>
    <row r="176" spans="1:65" s="2" customFormat="1" ht="10.199999999999999">
      <c r="A176" s="34"/>
      <c r="B176" s="35"/>
      <c r="C176" s="36"/>
      <c r="D176" s="201" t="s">
        <v>142</v>
      </c>
      <c r="E176" s="36"/>
      <c r="F176" s="202" t="s">
        <v>286</v>
      </c>
      <c r="G176" s="36"/>
      <c r="H176" s="36"/>
      <c r="I176" s="109"/>
      <c r="J176" s="36"/>
      <c r="K176" s="36"/>
      <c r="L176" s="39"/>
      <c r="M176" s="247"/>
      <c r="N176" s="248"/>
      <c r="O176" s="249"/>
      <c r="P176" s="249"/>
      <c r="Q176" s="249"/>
      <c r="R176" s="249"/>
      <c r="S176" s="249"/>
      <c r="T176" s="250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142</v>
      </c>
      <c r="AU176" s="17" t="s">
        <v>84</v>
      </c>
    </row>
    <row r="177" spans="1:31" s="2" customFormat="1" ht="6.9" customHeight="1">
      <c r="A177" s="34"/>
      <c r="B177" s="48"/>
      <c r="C177" s="49"/>
      <c r="D177" s="49"/>
      <c r="E177" s="49"/>
      <c r="F177" s="49"/>
      <c r="G177" s="49"/>
      <c r="H177" s="49"/>
      <c r="I177" s="137"/>
      <c r="J177" s="49"/>
      <c r="K177" s="49"/>
      <c r="L177" s="39"/>
      <c r="M177" s="34"/>
      <c r="O177" s="34"/>
      <c r="P177" s="34"/>
      <c r="Q177" s="34"/>
      <c r="R177" s="34"/>
      <c r="S177" s="34"/>
      <c r="T177" s="34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</row>
  </sheetData>
  <sheetProtection algorithmName="SHA-512" hashValue="RtAnWyCajMaWl0ib+iwxWqD9Tu6I16WH3wZ2kx1tc9jVklEF8wYo6boTAihz7vwXTdxcO2zyC5+RB7NWPgjFrg==" saltValue="ECIWpJHm8+LHkFtt3R07RhQKhxGaII4pc5X1AT9QqrJqkoS7j1hploRk54WygH1m/dvpTmXQMTzRgHb1fT/yPA==" spinCount="100000" sheet="1" objects="1" scenarios="1" formatColumns="0" formatRows="0" autoFilter="0"/>
  <autoFilter ref="C84:K176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6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2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2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7" t="s">
        <v>93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0"/>
      <c r="AT3" s="17" t="s">
        <v>84</v>
      </c>
    </row>
    <row r="4" spans="1:46" s="1" customFormat="1" ht="24.9" customHeight="1">
      <c r="B4" s="20"/>
      <c r="D4" s="106" t="s">
        <v>103</v>
      </c>
      <c r="I4" s="102"/>
      <c r="L4" s="20"/>
      <c r="M4" s="107" t="s">
        <v>10</v>
      </c>
      <c r="AT4" s="17" t="s">
        <v>35</v>
      </c>
    </row>
    <row r="5" spans="1:46" s="1" customFormat="1" ht="6.9" customHeight="1">
      <c r="B5" s="20"/>
      <c r="I5" s="102"/>
      <c r="L5" s="20"/>
    </row>
    <row r="6" spans="1:46" s="1" customFormat="1" ht="12" customHeight="1">
      <c r="B6" s="20"/>
      <c r="D6" s="108" t="s">
        <v>16</v>
      </c>
      <c r="I6" s="102"/>
      <c r="L6" s="20"/>
    </row>
    <row r="7" spans="1:46" s="1" customFormat="1" ht="16.5" customHeight="1">
      <c r="B7" s="20"/>
      <c r="E7" s="294" t="str">
        <f>'Rekapitulace stavby'!K6</f>
        <v>Chrudimka, Hlinsko, odstranění sedimentů v intravilánu, ř. km 86,376 - 89,700</v>
      </c>
      <c r="F7" s="295"/>
      <c r="G7" s="295"/>
      <c r="H7" s="295"/>
      <c r="I7" s="102"/>
      <c r="L7" s="20"/>
    </row>
    <row r="8" spans="1:46" s="2" customFormat="1" ht="12" customHeight="1">
      <c r="A8" s="34"/>
      <c r="B8" s="39"/>
      <c r="C8" s="34"/>
      <c r="D8" s="108" t="s">
        <v>104</v>
      </c>
      <c r="E8" s="34"/>
      <c r="F8" s="34"/>
      <c r="G8" s="34"/>
      <c r="H8" s="34"/>
      <c r="I8" s="109"/>
      <c r="J8" s="34"/>
      <c r="K8" s="34"/>
      <c r="L8" s="11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352</v>
      </c>
      <c r="F9" s="297"/>
      <c r="G9" s="297"/>
      <c r="H9" s="297"/>
      <c r="I9" s="109"/>
      <c r="J9" s="34"/>
      <c r="K9" s="34"/>
      <c r="L9" s="11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109"/>
      <c r="J10" s="34"/>
      <c r="K10" s="34"/>
      <c r="L10" s="11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8" t="s">
        <v>18</v>
      </c>
      <c r="E11" s="34"/>
      <c r="F11" s="111" t="s">
        <v>19</v>
      </c>
      <c r="G11" s="34"/>
      <c r="H11" s="34"/>
      <c r="I11" s="112" t="s">
        <v>20</v>
      </c>
      <c r="J11" s="111" t="s">
        <v>21</v>
      </c>
      <c r="K11" s="34"/>
      <c r="L11" s="11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8" t="s">
        <v>22</v>
      </c>
      <c r="E12" s="34"/>
      <c r="F12" s="111" t="s">
        <v>23</v>
      </c>
      <c r="G12" s="34"/>
      <c r="H12" s="34"/>
      <c r="I12" s="112" t="s">
        <v>24</v>
      </c>
      <c r="J12" s="113" t="str">
        <f>'Rekapitulace stavby'!AN8</f>
        <v>25. 11. 2019</v>
      </c>
      <c r="K12" s="34"/>
      <c r="L12" s="11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09"/>
      <c r="J13" s="34"/>
      <c r="K13" s="34"/>
      <c r="L13" s="11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8" t="s">
        <v>26</v>
      </c>
      <c r="E14" s="34"/>
      <c r="F14" s="34"/>
      <c r="G14" s="34"/>
      <c r="H14" s="34"/>
      <c r="I14" s="112" t="s">
        <v>27</v>
      </c>
      <c r="J14" s="111" t="s">
        <v>28</v>
      </c>
      <c r="K14" s="34"/>
      <c r="L14" s="11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1" t="s">
        <v>29</v>
      </c>
      <c r="F15" s="34"/>
      <c r="G15" s="34"/>
      <c r="H15" s="34"/>
      <c r="I15" s="112" t="s">
        <v>30</v>
      </c>
      <c r="J15" s="111" t="s">
        <v>28</v>
      </c>
      <c r="K15" s="34"/>
      <c r="L15" s="11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09"/>
      <c r="J16" s="34"/>
      <c r="K16" s="34"/>
      <c r="L16" s="11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8" t="s">
        <v>31</v>
      </c>
      <c r="E17" s="34"/>
      <c r="F17" s="34"/>
      <c r="G17" s="34"/>
      <c r="H17" s="34"/>
      <c r="I17" s="112" t="s">
        <v>27</v>
      </c>
      <c r="J17" s="30" t="str">
        <f>'Rekapitulace stavby'!AN13</f>
        <v>Vyplň údaj</v>
      </c>
      <c r="K17" s="34"/>
      <c r="L17" s="11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8" t="str">
        <f>'Rekapitulace stavby'!E14</f>
        <v>Vyplň údaj</v>
      </c>
      <c r="F18" s="299"/>
      <c r="G18" s="299"/>
      <c r="H18" s="299"/>
      <c r="I18" s="112" t="s">
        <v>30</v>
      </c>
      <c r="J18" s="30" t="str">
        <f>'Rekapitulace stavby'!AN14</f>
        <v>Vyplň údaj</v>
      </c>
      <c r="K18" s="34"/>
      <c r="L18" s="11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09"/>
      <c r="J19" s="34"/>
      <c r="K19" s="34"/>
      <c r="L19" s="11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8" t="s">
        <v>33</v>
      </c>
      <c r="E20" s="34"/>
      <c r="F20" s="34"/>
      <c r="G20" s="34"/>
      <c r="H20" s="34"/>
      <c r="I20" s="112" t="s">
        <v>27</v>
      </c>
      <c r="J20" s="111" t="s">
        <v>28</v>
      </c>
      <c r="K20" s="34"/>
      <c r="L20" s="11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1" t="s">
        <v>34</v>
      </c>
      <c r="F21" s="34"/>
      <c r="G21" s="34"/>
      <c r="H21" s="34"/>
      <c r="I21" s="112" t="s">
        <v>30</v>
      </c>
      <c r="J21" s="111" t="s">
        <v>28</v>
      </c>
      <c r="K21" s="34"/>
      <c r="L21" s="11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09"/>
      <c r="J22" s="34"/>
      <c r="K22" s="34"/>
      <c r="L22" s="11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8" t="s">
        <v>36</v>
      </c>
      <c r="E23" s="34"/>
      <c r="F23" s="34"/>
      <c r="G23" s="34"/>
      <c r="H23" s="34"/>
      <c r="I23" s="112" t="s">
        <v>27</v>
      </c>
      <c r="J23" s="111" t="s">
        <v>28</v>
      </c>
      <c r="K23" s="34"/>
      <c r="L23" s="11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1" t="s">
        <v>37</v>
      </c>
      <c r="F24" s="34"/>
      <c r="G24" s="34"/>
      <c r="H24" s="34"/>
      <c r="I24" s="112" t="s">
        <v>30</v>
      </c>
      <c r="J24" s="111" t="s">
        <v>28</v>
      </c>
      <c r="K24" s="34"/>
      <c r="L24" s="11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09"/>
      <c r="J25" s="34"/>
      <c r="K25" s="34"/>
      <c r="L25" s="11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8" t="s">
        <v>38</v>
      </c>
      <c r="E26" s="34"/>
      <c r="F26" s="34"/>
      <c r="G26" s="34"/>
      <c r="H26" s="34"/>
      <c r="I26" s="109"/>
      <c r="J26" s="34"/>
      <c r="K26" s="34"/>
      <c r="L26" s="11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25.5" customHeight="1">
      <c r="A27" s="114"/>
      <c r="B27" s="115"/>
      <c r="C27" s="114"/>
      <c r="D27" s="114"/>
      <c r="E27" s="300" t="s">
        <v>106</v>
      </c>
      <c r="F27" s="300"/>
      <c r="G27" s="300"/>
      <c r="H27" s="300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09"/>
      <c r="J28" s="34"/>
      <c r="K28" s="34"/>
      <c r="L28" s="11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8"/>
      <c r="E29" s="118"/>
      <c r="F29" s="118"/>
      <c r="G29" s="118"/>
      <c r="H29" s="118"/>
      <c r="I29" s="119"/>
      <c r="J29" s="118"/>
      <c r="K29" s="118"/>
      <c r="L29" s="11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40</v>
      </c>
      <c r="E30" s="34"/>
      <c r="F30" s="34"/>
      <c r="G30" s="34"/>
      <c r="H30" s="34"/>
      <c r="I30" s="109"/>
      <c r="J30" s="121">
        <f>ROUND(J85, 2)</f>
        <v>0</v>
      </c>
      <c r="K30" s="34"/>
      <c r="L30" s="11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8"/>
      <c r="E31" s="118"/>
      <c r="F31" s="118"/>
      <c r="G31" s="118"/>
      <c r="H31" s="118"/>
      <c r="I31" s="119"/>
      <c r="J31" s="118"/>
      <c r="K31" s="118"/>
      <c r="L31" s="11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2" t="s">
        <v>42</v>
      </c>
      <c r="G32" s="34"/>
      <c r="H32" s="34"/>
      <c r="I32" s="123" t="s">
        <v>41</v>
      </c>
      <c r="J32" s="122" t="s">
        <v>43</v>
      </c>
      <c r="K32" s="34"/>
      <c r="L32" s="11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24" t="s">
        <v>44</v>
      </c>
      <c r="E33" s="108" t="s">
        <v>45</v>
      </c>
      <c r="F33" s="125">
        <f>ROUND((SUM(BE85:BE175)),  2)</f>
        <v>0</v>
      </c>
      <c r="G33" s="34"/>
      <c r="H33" s="34"/>
      <c r="I33" s="126">
        <v>0.21</v>
      </c>
      <c r="J33" s="125">
        <f>ROUND(((SUM(BE85:BE175))*I33),  2)</f>
        <v>0</v>
      </c>
      <c r="K33" s="34"/>
      <c r="L33" s="11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8" t="s">
        <v>46</v>
      </c>
      <c r="F34" s="125">
        <f>ROUND((SUM(BF85:BF175)),  2)</f>
        <v>0</v>
      </c>
      <c r="G34" s="34"/>
      <c r="H34" s="34"/>
      <c r="I34" s="126">
        <v>0.15</v>
      </c>
      <c r="J34" s="125">
        <f>ROUND(((SUM(BF85:BF175))*I34),  2)</f>
        <v>0</v>
      </c>
      <c r="K34" s="34"/>
      <c r="L34" s="11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08" t="s">
        <v>44</v>
      </c>
      <c r="E35" s="108" t="s">
        <v>47</v>
      </c>
      <c r="F35" s="125">
        <f>ROUND((SUM(BG85:BG175)),  2)</f>
        <v>0</v>
      </c>
      <c r="G35" s="34"/>
      <c r="H35" s="34"/>
      <c r="I35" s="126">
        <v>0.21</v>
      </c>
      <c r="J35" s="125">
        <f>0</f>
        <v>0</v>
      </c>
      <c r="K35" s="34"/>
      <c r="L35" s="11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08" t="s">
        <v>48</v>
      </c>
      <c r="F36" s="125">
        <f>ROUND((SUM(BH85:BH175)),  2)</f>
        <v>0</v>
      </c>
      <c r="G36" s="34"/>
      <c r="H36" s="34"/>
      <c r="I36" s="126">
        <v>0.15</v>
      </c>
      <c r="J36" s="125">
        <f>0</f>
        <v>0</v>
      </c>
      <c r="K36" s="34"/>
      <c r="L36" s="11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8" t="s">
        <v>49</v>
      </c>
      <c r="F37" s="125">
        <f>ROUND((SUM(BI85:BI175)),  2)</f>
        <v>0</v>
      </c>
      <c r="G37" s="34"/>
      <c r="H37" s="34"/>
      <c r="I37" s="126">
        <v>0</v>
      </c>
      <c r="J37" s="125">
        <f>0</f>
        <v>0</v>
      </c>
      <c r="K37" s="34"/>
      <c r="L37" s="11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09"/>
      <c r="J38" s="34"/>
      <c r="K38" s="34"/>
      <c r="L38" s="11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7"/>
      <c r="D39" s="128" t="s">
        <v>50</v>
      </c>
      <c r="E39" s="129"/>
      <c r="F39" s="129"/>
      <c r="G39" s="130" t="s">
        <v>51</v>
      </c>
      <c r="H39" s="131" t="s">
        <v>52</v>
      </c>
      <c r="I39" s="132"/>
      <c r="J39" s="133">
        <f>SUM(J30:J37)</f>
        <v>0</v>
      </c>
      <c r="K39" s="134"/>
      <c r="L39" s="11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107</v>
      </c>
      <c r="D45" s="36"/>
      <c r="E45" s="36"/>
      <c r="F45" s="36"/>
      <c r="G45" s="36"/>
      <c r="H45" s="36"/>
      <c r="I45" s="109"/>
      <c r="J45" s="36"/>
      <c r="K45" s="36"/>
      <c r="L45" s="11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109"/>
      <c r="J46" s="36"/>
      <c r="K46" s="36"/>
      <c r="L46" s="11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9"/>
      <c r="J47" s="36"/>
      <c r="K47" s="36"/>
      <c r="L47" s="11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01" t="str">
        <f>E7</f>
        <v>Chrudimka, Hlinsko, odstranění sedimentů v intravilánu, ř. km 86,376 - 89,700</v>
      </c>
      <c r="F48" s="302"/>
      <c r="G48" s="302"/>
      <c r="H48" s="302"/>
      <c r="I48" s="109"/>
      <c r="J48" s="36"/>
      <c r="K48" s="36"/>
      <c r="L48" s="11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104</v>
      </c>
      <c r="D49" s="36"/>
      <c r="E49" s="36"/>
      <c r="F49" s="36"/>
      <c r="G49" s="36"/>
      <c r="H49" s="36"/>
      <c r="I49" s="109"/>
      <c r="J49" s="36"/>
      <c r="K49" s="36"/>
      <c r="L49" s="11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4" t="str">
        <f>E9</f>
        <v>4. - SO 04 Těžení nánosů</v>
      </c>
      <c r="F50" s="303"/>
      <c r="G50" s="303"/>
      <c r="H50" s="303"/>
      <c r="I50" s="109"/>
      <c r="J50" s="36"/>
      <c r="K50" s="36"/>
      <c r="L50" s="11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109"/>
      <c r="J51" s="36"/>
      <c r="K51" s="36"/>
      <c r="L51" s="11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Hlinsko</v>
      </c>
      <c r="G52" s="36"/>
      <c r="H52" s="36"/>
      <c r="I52" s="112" t="s">
        <v>24</v>
      </c>
      <c r="J52" s="60" t="str">
        <f>IF(J12="","",J12)</f>
        <v>25. 11. 2019</v>
      </c>
      <c r="K52" s="36"/>
      <c r="L52" s="11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109"/>
      <c r="J53" s="36"/>
      <c r="K53" s="36"/>
      <c r="L53" s="11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3.05" customHeight="1">
      <c r="A54" s="34"/>
      <c r="B54" s="35"/>
      <c r="C54" s="29" t="s">
        <v>26</v>
      </c>
      <c r="D54" s="36"/>
      <c r="E54" s="36"/>
      <c r="F54" s="27" t="str">
        <f>E15</f>
        <v>Povodí Labe, státní podnik, závod Pardubice</v>
      </c>
      <c r="G54" s="36"/>
      <c r="H54" s="36"/>
      <c r="I54" s="112" t="s">
        <v>33</v>
      </c>
      <c r="J54" s="32" t="str">
        <f>E21</f>
        <v>Povodí Labe, státní podnik, OIČ, Hradec Králové</v>
      </c>
      <c r="K54" s="36"/>
      <c r="L54" s="11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112" t="s">
        <v>36</v>
      </c>
      <c r="J55" s="32" t="str">
        <f>E24</f>
        <v>Ing. Eva Morkesová</v>
      </c>
      <c r="K55" s="36"/>
      <c r="L55" s="11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9"/>
      <c r="J56" s="36"/>
      <c r="K56" s="36"/>
      <c r="L56" s="11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1" t="s">
        <v>108</v>
      </c>
      <c r="D57" s="142"/>
      <c r="E57" s="142"/>
      <c r="F57" s="142"/>
      <c r="G57" s="142"/>
      <c r="H57" s="142"/>
      <c r="I57" s="143"/>
      <c r="J57" s="144" t="s">
        <v>109</v>
      </c>
      <c r="K57" s="142"/>
      <c r="L57" s="11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9"/>
      <c r="J58" s="36"/>
      <c r="K58" s="36"/>
      <c r="L58" s="11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45" t="s">
        <v>72</v>
      </c>
      <c r="D59" s="36"/>
      <c r="E59" s="36"/>
      <c r="F59" s="36"/>
      <c r="G59" s="36"/>
      <c r="H59" s="36"/>
      <c r="I59" s="109"/>
      <c r="J59" s="78">
        <f>J85</f>
        <v>0</v>
      </c>
      <c r="K59" s="36"/>
      <c r="L59" s="11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110</v>
      </c>
    </row>
    <row r="60" spans="1:47" s="9" customFormat="1" ht="24.9" customHeight="1">
      <c r="B60" s="146"/>
      <c r="C60" s="147"/>
      <c r="D60" s="148" t="s">
        <v>111</v>
      </c>
      <c r="E60" s="149"/>
      <c r="F60" s="149"/>
      <c r="G60" s="149"/>
      <c r="H60" s="149"/>
      <c r="I60" s="150"/>
      <c r="J60" s="151">
        <f>J86</f>
        <v>0</v>
      </c>
      <c r="K60" s="147"/>
      <c r="L60" s="152"/>
    </row>
    <row r="61" spans="1:47" s="10" customFormat="1" ht="19.95" customHeight="1">
      <c r="B61" s="153"/>
      <c r="C61" s="154"/>
      <c r="D61" s="155" t="s">
        <v>112</v>
      </c>
      <c r="E61" s="156"/>
      <c r="F61" s="156"/>
      <c r="G61" s="156"/>
      <c r="H61" s="156"/>
      <c r="I61" s="157"/>
      <c r="J61" s="158">
        <f>J87</f>
        <v>0</v>
      </c>
      <c r="K61" s="154"/>
      <c r="L61" s="159"/>
    </row>
    <row r="62" spans="1:47" s="10" customFormat="1" ht="19.95" customHeight="1">
      <c r="B62" s="153"/>
      <c r="C62" s="154"/>
      <c r="D62" s="155" t="s">
        <v>353</v>
      </c>
      <c r="E62" s="156"/>
      <c r="F62" s="156"/>
      <c r="G62" s="156"/>
      <c r="H62" s="156"/>
      <c r="I62" s="157"/>
      <c r="J62" s="158">
        <f>J158</f>
        <v>0</v>
      </c>
      <c r="K62" s="154"/>
      <c r="L62" s="159"/>
    </row>
    <row r="63" spans="1:47" s="10" customFormat="1" ht="19.95" customHeight="1">
      <c r="B63" s="153"/>
      <c r="C63" s="154"/>
      <c r="D63" s="155" t="s">
        <v>115</v>
      </c>
      <c r="E63" s="156"/>
      <c r="F63" s="156"/>
      <c r="G63" s="156"/>
      <c r="H63" s="156"/>
      <c r="I63" s="157"/>
      <c r="J63" s="158">
        <f>J163</f>
        <v>0</v>
      </c>
      <c r="K63" s="154"/>
      <c r="L63" s="159"/>
    </row>
    <row r="64" spans="1:47" s="10" customFormat="1" ht="19.95" customHeight="1">
      <c r="B64" s="153"/>
      <c r="C64" s="154"/>
      <c r="D64" s="155" t="s">
        <v>116</v>
      </c>
      <c r="E64" s="156"/>
      <c r="F64" s="156"/>
      <c r="G64" s="156"/>
      <c r="H64" s="156"/>
      <c r="I64" s="157"/>
      <c r="J64" s="158">
        <f>J168</f>
        <v>0</v>
      </c>
      <c r="K64" s="154"/>
      <c r="L64" s="159"/>
    </row>
    <row r="65" spans="1:31" s="10" customFormat="1" ht="19.95" customHeight="1">
      <c r="B65" s="153"/>
      <c r="C65" s="154"/>
      <c r="D65" s="155" t="s">
        <v>117</v>
      </c>
      <c r="E65" s="156"/>
      <c r="F65" s="156"/>
      <c r="G65" s="156"/>
      <c r="H65" s="156"/>
      <c r="I65" s="157"/>
      <c r="J65" s="158">
        <f>J173</f>
        <v>0</v>
      </c>
      <c r="K65" s="154"/>
      <c r="L65" s="159"/>
    </row>
    <row r="66" spans="1:31" s="2" customFormat="1" ht="21.75" customHeight="1">
      <c r="A66" s="34"/>
      <c r="B66" s="35"/>
      <c r="C66" s="36"/>
      <c r="D66" s="36"/>
      <c r="E66" s="36"/>
      <c r="F66" s="36"/>
      <c r="G66" s="36"/>
      <c r="H66" s="36"/>
      <c r="I66" s="109"/>
      <c r="J66" s="36"/>
      <c r="K66" s="36"/>
      <c r="L66" s="11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67" spans="1:31" s="2" customFormat="1" ht="6.9" customHeight="1">
      <c r="A67" s="34"/>
      <c r="B67" s="48"/>
      <c r="C67" s="49"/>
      <c r="D67" s="49"/>
      <c r="E67" s="49"/>
      <c r="F67" s="49"/>
      <c r="G67" s="49"/>
      <c r="H67" s="49"/>
      <c r="I67" s="137"/>
      <c r="J67" s="49"/>
      <c r="K67" s="49"/>
      <c r="L67" s="110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71" spans="1:31" s="2" customFormat="1" ht="6.9" customHeight="1">
      <c r="A71" s="34"/>
      <c r="B71" s="50"/>
      <c r="C71" s="51"/>
      <c r="D71" s="51"/>
      <c r="E71" s="51"/>
      <c r="F71" s="51"/>
      <c r="G71" s="51"/>
      <c r="H71" s="51"/>
      <c r="I71" s="140"/>
      <c r="J71" s="51"/>
      <c r="K71" s="51"/>
      <c r="L71" s="11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24.9" customHeight="1">
      <c r="A72" s="34"/>
      <c r="B72" s="35"/>
      <c r="C72" s="23" t="s">
        <v>118</v>
      </c>
      <c r="D72" s="36"/>
      <c r="E72" s="36"/>
      <c r="F72" s="36"/>
      <c r="G72" s="36"/>
      <c r="H72" s="36"/>
      <c r="I72" s="109"/>
      <c r="J72" s="36"/>
      <c r="K72" s="36"/>
      <c r="L72" s="11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6.9" customHeight="1">
      <c r="A73" s="34"/>
      <c r="B73" s="35"/>
      <c r="C73" s="36"/>
      <c r="D73" s="36"/>
      <c r="E73" s="36"/>
      <c r="F73" s="36"/>
      <c r="G73" s="36"/>
      <c r="H73" s="36"/>
      <c r="I73" s="109"/>
      <c r="J73" s="36"/>
      <c r="K73" s="36"/>
      <c r="L73" s="11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16</v>
      </c>
      <c r="D74" s="36"/>
      <c r="E74" s="36"/>
      <c r="F74" s="36"/>
      <c r="G74" s="36"/>
      <c r="H74" s="36"/>
      <c r="I74" s="109"/>
      <c r="J74" s="36"/>
      <c r="K74" s="36"/>
      <c r="L74" s="11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301" t="str">
        <f>E7</f>
        <v>Chrudimka, Hlinsko, odstranění sedimentů v intravilánu, ř. km 86,376 - 89,700</v>
      </c>
      <c r="F75" s="302"/>
      <c r="G75" s="302"/>
      <c r="H75" s="302"/>
      <c r="I75" s="109"/>
      <c r="J75" s="36"/>
      <c r="K75" s="36"/>
      <c r="L75" s="11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104</v>
      </c>
      <c r="D76" s="36"/>
      <c r="E76" s="36"/>
      <c r="F76" s="36"/>
      <c r="G76" s="36"/>
      <c r="H76" s="36"/>
      <c r="I76" s="109"/>
      <c r="J76" s="36"/>
      <c r="K76" s="36"/>
      <c r="L76" s="11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274" t="str">
        <f>E9</f>
        <v>4. - SO 04 Těžení nánosů</v>
      </c>
      <c r="F77" s="303"/>
      <c r="G77" s="303"/>
      <c r="H77" s="303"/>
      <c r="I77" s="109"/>
      <c r="J77" s="36"/>
      <c r="K77" s="36"/>
      <c r="L77" s="11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" customHeight="1">
      <c r="A78" s="34"/>
      <c r="B78" s="35"/>
      <c r="C78" s="36"/>
      <c r="D78" s="36"/>
      <c r="E78" s="36"/>
      <c r="F78" s="36"/>
      <c r="G78" s="36"/>
      <c r="H78" s="36"/>
      <c r="I78" s="109"/>
      <c r="J78" s="36"/>
      <c r="K78" s="36"/>
      <c r="L78" s="11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22</v>
      </c>
      <c r="D79" s="36"/>
      <c r="E79" s="36"/>
      <c r="F79" s="27" t="str">
        <f>F12</f>
        <v>Hlinsko</v>
      </c>
      <c r="G79" s="36"/>
      <c r="H79" s="36"/>
      <c r="I79" s="112" t="s">
        <v>24</v>
      </c>
      <c r="J79" s="60" t="str">
        <f>IF(J12="","",J12)</f>
        <v>25. 11. 2019</v>
      </c>
      <c r="K79" s="36"/>
      <c r="L79" s="11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6.9" customHeight="1">
      <c r="A80" s="34"/>
      <c r="B80" s="35"/>
      <c r="C80" s="36"/>
      <c r="D80" s="36"/>
      <c r="E80" s="36"/>
      <c r="F80" s="36"/>
      <c r="G80" s="36"/>
      <c r="H80" s="36"/>
      <c r="I80" s="109"/>
      <c r="J80" s="36"/>
      <c r="K80" s="36"/>
      <c r="L80" s="11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43.05" customHeight="1">
      <c r="A81" s="34"/>
      <c r="B81" s="35"/>
      <c r="C81" s="29" t="s">
        <v>26</v>
      </c>
      <c r="D81" s="36"/>
      <c r="E81" s="36"/>
      <c r="F81" s="27" t="str">
        <f>E15</f>
        <v>Povodí Labe, státní podnik, závod Pardubice</v>
      </c>
      <c r="G81" s="36"/>
      <c r="H81" s="36"/>
      <c r="I81" s="112" t="s">
        <v>33</v>
      </c>
      <c r="J81" s="32" t="str">
        <f>E21</f>
        <v>Povodí Labe, státní podnik, OIČ, Hradec Králové</v>
      </c>
      <c r="K81" s="36"/>
      <c r="L81" s="11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5.15" customHeight="1">
      <c r="A82" s="34"/>
      <c r="B82" s="35"/>
      <c r="C82" s="29" t="s">
        <v>31</v>
      </c>
      <c r="D82" s="36"/>
      <c r="E82" s="36"/>
      <c r="F82" s="27" t="str">
        <f>IF(E18="","",E18)</f>
        <v>Vyplň údaj</v>
      </c>
      <c r="G82" s="36"/>
      <c r="H82" s="36"/>
      <c r="I82" s="112" t="s">
        <v>36</v>
      </c>
      <c r="J82" s="32" t="str">
        <f>E24</f>
        <v>Ing. Eva Morkesová</v>
      </c>
      <c r="K82" s="36"/>
      <c r="L82" s="11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0.35" customHeight="1">
      <c r="A83" s="34"/>
      <c r="B83" s="35"/>
      <c r="C83" s="36"/>
      <c r="D83" s="36"/>
      <c r="E83" s="36"/>
      <c r="F83" s="36"/>
      <c r="G83" s="36"/>
      <c r="H83" s="36"/>
      <c r="I83" s="109"/>
      <c r="J83" s="36"/>
      <c r="K83" s="36"/>
      <c r="L83" s="110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11" customFormat="1" ht="29.25" customHeight="1">
      <c r="A84" s="160"/>
      <c r="B84" s="161"/>
      <c r="C84" s="162" t="s">
        <v>119</v>
      </c>
      <c r="D84" s="163" t="s">
        <v>59</v>
      </c>
      <c r="E84" s="163" t="s">
        <v>55</v>
      </c>
      <c r="F84" s="163" t="s">
        <v>56</v>
      </c>
      <c r="G84" s="163" t="s">
        <v>120</v>
      </c>
      <c r="H84" s="163" t="s">
        <v>121</v>
      </c>
      <c r="I84" s="164" t="s">
        <v>122</v>
      </c>
      <c r="J84" s="163" t="s">
        <v>109</v>
      </c>
      <c r="K84" s="165" t="s">
        <v>123</v>
      </c>
      <c r="L84" s="166"/>
      <c r="M84" s="69" t="s">
        <v>28</v>
      </c>
      <c r="N84" s="70" t="s">
        <v>44</v>
      </c>
      <c r="O84" s="70" t="s">
        <v>124</v>
      </c>
      <c r="P84" s="70" t="s">
        <v>125</v>
      </c>
      <c r="Q84" s="70" t="s">
        <v>126</v>
      </c>
      <c r="R84" s="70" t="s">
        <v>127</v>
      </c>
      <c r="S84" s="70" t="s">
        <v>128</v>
      </c>
      <c r="T84" s="71" t="s">
        <v>129</v>
      </c>
      <c r="U84" s="160"/>
      <c r="V84" s="160"/>
      <c r="W84" s="160"/>
      <c r="X84" s="160"/>
      <c r="Y84" s="160"/>
      <c r="Z84" s="160"/>
      <c r="AA84" s="160"/>
      <c r="AB84" s="160"/>
      <c r="AC84" s="160"/>
      <c r="AD84" s="160"/>
      <c r="AE84" s="160"/>
    </row>
    <row r="85" spans="1:65" s="2" customFormat="1" ht="22.8" customHeight="1">
      <c r="A85" s="34"/>
      <c r="B85" s="35"/>
      <c r="C85" s="76" t="s">
        <v>130</v>
      </c>
      <c r="D85" s="36"/>
      <c r="E85" s="36"/>
      <c r="F85" s="36"/>
      <c r="G85" s="36"/>
      <c r="H85" s="36"/>
      <c r="I85" s="109"/>
      <c r="J85" s="167">
        <f>BK85</f>
        <v>0</v>
      </c>
      <c r="K85" s="36"/>
      <c r="L85" s="39"/>
      <c r="M85" s="72"/>
      <c r="N85" s="168"/>
      <c r="O85" s="73"/>
      <c r="P85" s="169">
        <f>P86</f>
        <v>0</v>
      </c>
      <c r="Q85" s="73"/>
      <c r="R85" s="169">
        <f>R86</f>
        <v>100.96332480000001</v>
      </c>
      <c r="S85" s="73"/>
      <c r="T85" s="170">
        <f>T86</f>
        <v>273.60000000000002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T85" s="17" t="s">
        <v>73</v>
      </c>
      <c r="AU85" s="17" t="s">
        <v>110</v>
      </c>
      <c r="BK85" s="171">
        <f>BK86</f>
        <v>0</v>
      </c>
    </row>
    <row r="86" spans="1:65" s="12" customFormat="1" ht="25.95" customHeight="1">
      <c r="B86" s="172"/>
      <c r="C86" s="173"/>
      <c r="D86" s="174" t="s">
        <v>73</v>
      </c>
      <c r="E86" s="175" t="s">
        <v>131</v>
      </c>
      <c r="F86" s="175" t="s">
        <v>132</v>
      </c>
      <c r="G86" s="173"/>
      <c r="H86" s="173"/>
      <c r="I86" s="176"/>
      <c r="J86" s="177">
        <f>BK86</f>
        <v>0</v>
      </c>
      <c r="K86" s="173"/>
      <c r="L86" s="178"/>
      <c r="M86" s="179"/>
      <c r="N86" s="180"/>
      <c r="O86" s="180"/>
      <c r="P86" s="181">
        <f>P87+P158+P163+P168+P173</f>
        <v>0</v>
      </c>
      <c r="Q86" s="180"/>
      <c r="R86" s="181">
        <f>R87+R158+R163+R168+R173</f>
        <v>100.96332480000001</v>
      </c>
      <c r="S86" s="180"/>
      <c r="T86" s="182">
        <f>T87+T158+T163+T168+T173</f>
        <v>273.60000000000002</v>
      </c>
      <c r="AR86" s="183" t="s">
        <v>82</v>
      </c>
      <c r="AT86" s="184" t="s">
        <v>73</v>
      </c>
      <c r="AU86" s="184" t="s">
        <v>74</v>
      </c>
      <c r="AY86" s="183" t="s">
        <v>133</v>
      </c>
      <c r="BK86" s="185">
        <f>BK87+BK158+BK163+BK168+BK173</f>
        <v>0</v>
      </c>
    </row>
    <row r="87" spans="1:65" s="12" customFormat="1" ht="22.8" customHeight="1">
      <c r="B87" s="172"/>
      <c r="C87" s="173"/>
      <c r="D87" s="174" t="s">
        <v>73</v>
      </c>
      <c r="E87" s="186" t="s">
        <v>82</v>
      </c>
      <c r="F87" s="186" t="s">
        <v>134</v>
      </c>
      <c r="G87" s="173"/>
      <c r="H87" s="173"/>
      <c r="I87" s="176"/>
      <c r="J87" s="187">
        <f>BK87</f>
        <v>0</v>
      </c>
      <c r="K87" s="173"/>
      <c r="L87" s="178"/>
      <c r="M87" s="179"/>
      <c r="N87" s="180"/>
      <c r="O87" s="180"/>
      <c r="P87" s="181">
        <f>SUM(P88:P157)</f>
        <v>0</v>
      </c>
      <c r="Q87" s="180"/>
      <c r="R87" s="181">
        <f>SUM(R88:R157)</f>
        <v>0</v>
      </c>
      <c r="S87" s="180"/>
      <c r="T87" s="182">
        <f>SUM(T88:T157)</f>
        <v>0</v>
      </c>
      <c r="AR87" s="183" t="s">
        <v>82</v>
      </c>
      <c r="AT87" s="184" t="s">
        <v>73</v>
      </c>
      <c r="AU87" s="184" t="s">
        <v>82</v>
      </c>
      <c r="AY87" s="183" t="s">
        <v>133</v>
      </c>
      <c r="BK87" s="185">
        <f>SUM(BK88:BK157)</f>
        <v>0</v>
      </c>
    </row>
    <row r="88" spans="1:65" s="2" customFormat="1" ht="16.5" customHeight="1">
      <c r="A88" s="34"/>
      <c r="B88" s="35"/>
      <c r="C88" s="188" t="s">
        <v>82</v>
      </c>
      <c r="D88" s="188" t="s">
        <v>135</v>
      </c>
      <c r="E88" s="189" t="s">
        <v>136</v>
      </c>
      <c r="F88" s="190" t="s">
        <v>137</v>
      </c>
      <c r="G88" s="191" t="s">
        <v>138</v>
      </c>
      <c r="H88" s="192">
        <v>0.14399999999999999</v>
      </c>
      <c r="I88" s="193"/>
      <c r="J88" s="194">
        <f>ROUND(I88*H88,2)</f>
        <v>0</v>
      </c>
      <c r="K88" s="190" t="s">
        <v>139</v>
      </c>
      <c r="L88" s="39"/>
      <c r="M88" s="195" t="s">
        <v>28</v>
      </c>
      <c r="N88" s="196" t="s">
        <v>47</v>
      </c>
      <c r="O88" s="65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R88" s="199" t="s">
        <v>140</v>
      </c>
      <c r="AT88" s="199" t="s">
        <v>135</v>
      </c>
      <c r="AU88" s="199" t="s">
        <v>84</v>
      </c>
      <c r="AY88" s="17" t="s">
        <v>133</v>
      </c>
      <c r="BE88" s="200">
        <f>IF(N88="základní",J88,0)</f>
        <v>0</v>
      </c>
      <c r="BF88" s="200">
        <f>IF(N88="snížená",J88,0)</f>
        <v>0</v>
      </c>
      <c r="BG88" s="200">
        <f>IF(N88="zákl. přenesená",J88,0)</f>
        <v>0</v>
      </c>
      <c r="BH88" s="200">
        <f>IF(N88="sníž. přenesená",J88,0)</f>
        <v>0</v>
      </c>
      <c r="BI88" s="200">
        <f>IF(N88="nulová",J88,0)</f>
        <v>0</v>
      </c>
      <c r="BJ88" s="17" t="s">
        <v>140</v>
      </c>
      <c r="BK88" s="200">
        <f>ROUND(I88*H88,2)</f>
        <v>0</v>
      </c>
      <c r="BL88" s="17" t="s">
        <v>140</v>
      </c>
      <c r="BM88" s="199" t="s">
        <v>141</v>
      </c>
    </row>
    <row r="89" spans="1:65" s="2" customFormat="1" ht="10.199999999999999">
      <c r="A89" s="34"/>
      <c r="B89" s="35"/>
      <c r="C89" s="36"/>
      <c r="D89" s="201" t="s">
        <v>142</v>
      </c>
      <c r="E89" s="36"/>
      <c r="F89" s="202" t="s">
        <v>143</v>
      </c>
      <c r="G89" s="36"/>
      <c r="H89" s="36"/>
      <c r="I89" s="109"/>
      <c r="J89" s="36"/>
      <c r="K89" s="36"/>
      <c r="L89" s="39"/>
      <c r="M89" s="203"/>
      <c r="N89" s="204"/>
      <c r="O89" s="65"/>
      <c r="P89" s="65"/>
      <c r="Q89" s="65"/>
      <c r="R89" s="65"/>
      <c r="S89" s="65"/>
      <c r="T89" s="66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142</v>
      </c>
      <c r="AU89" s="17" t="s">
        <v>84</v>
      </c>
    </row>
    <row r="90" spans="1:65" s="13" customFormat="1" ht="10.199999999999999">
      <c r="B90" s="205"/>
      <c r="C90" s="206"/>
      <c r="D90" s="201" t="s">
        <v>144</v>
      </c>
      <c r="E90" s="207" t="s">
        <v>28</v>
      </c>
      <c r="F90" s="208" t="s">
        <v>315</v>
      </c>
      <c r="G90" s="206"/>
      <c r="H90" s="207" t="s">
        <v>28</v>
      </c>
      <c r="I90" s="209"/>
      <c r="J90" s="206"/>
      <c r="K90" s="206"/>
      <c r="L90" s="210"/>
      <c r="M90" s="211"/>
      <c r="N90" s="212"/>
      <c r="O90" s="212"/>
      <c r="P90" s="212"/>
      <c r="Q90" s="212"/>
      <c r="R90" s="212"/>
      <c r="S90" s="212"/>
      <c r="T90" s="213"/>
      <c r="AT90" s="214" t="s">
        <v>144</v>
      </c>
      <c r="AU90" s="214" t="s">
        <v>84</v>
      </c>
      <c r="AV90" s="13" t="s">
        <v>82</v>
      </c>
      <c r="AW90" s="13" t="s">
        <v>35</v>
      </c>
      <c r="AX90" s="13" t="s">
        <v>74</v>
      </c>
      <c r="AY90" s="214" t="s">
        <v>133</v>
      </c>
    </row>
    <row r="91" spans="1:65" s="14" customFormat="1" ht="10.199999999999999">
      <c r="B91" s="215"/>
      <c r="C91" s="216"/>
      <c r="D91" s="201" t="s">
        <v>144</v>
      </c>
      <c r="E91" s="217" t="s">
        <v>28</v>
      </c>
      <c r="F91" s="218" t="s">
        <v>354</v>
      </c>
      <c r="G91" s="216"/>
      <c r="H91" s="219">
        <v>0.14399999999999999</v>
      </c>
      <c r="I91" s="220"/>
      <c r="J91" s="216"/>
      <c r="K91" s="216"/>
      <c r="L91" s="221"/>
      <c r="M91" s="222"/>
      <c r="N91" s="223"/>
      <c r="O91" s="223"/>
      <c r="P91" s="223"/>
      <c r="Q91" s="223"/>
      <c r="R91" s="223"/>
      <c r="S91" s="223"/>
      <c r="T91" s="224"/>
      <c r="AT91" s="225" t="s">
        <v>144</v>
      </c>
      <c r="AU91" s="225" t="s">
        <v>84</v>
      </c>
      <c r="AV91" s="14" t="s">
        <v>84</v>
      </c>
      <c r="AW91" s="14" t="s">
        <v>35</v>
      </c>
      <c r="AX91" s="14" t="s">
        <v>82</v>
      </c>
      <c r="AY91" s="225" t="s">
        <v>133</v>
      </c>
    </row>
    <row r="92" spans="1:65" s="2" customFormat="1" ht="16.5" customHeight="1">
      <c r="A92" s="34"/>
      <c r="B92" s="35"/>
      <c r="C92" s="188" t="s">
        <v>84</v>
      </c>
      <c r="D92" s="188" t="s">
        <v>135</v>
      </c>
      <c r="E92" s="189" t="s">
        <v>355</v>
      </c>
      <c r="F92" s="190" t="s">
        <v>356</v>
      </c>
      <c r="G92" s="191" t="s">
        <v>149</v>
      </c>
      <c r="H92" s="192">
        <v>94.62</v>
      </c>
      <c r="I92" s="193"/>
      <c r="J92" s="194">
        <f>ROUND(I92*H92,2)</f>
        <v>0</v>
      </c>
      <c r="K92" s="190" t="s">
        <v>139</v>
      </c>
      <c r="L92" s="39"/>
      <c r="M92" s="195" t="s">
        <v>28</v>
      </c>
      <c r="N92" s="196" t="s">
        <v>47</v>
      </c>
      <c r="O92" s="65"/>
      <c r="P92" s="197">
        <f>O92*H92</f>
        <v>0</v>
      </c>
      <c r="Q92" s="197">
        <v>0</v>
      </c>
      <c r="R92" s="197">
        <f>Q92*H92</f>
        <v>0</v>
      </c>
      <c r="S92" s="197">
        <v>0</v>
      </c>
      <c r="T92" s="198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99" t="s">
        <v>140</v>
      </c>
      <c r="AT92" s="199" t="s">
        <v>135</v>
      </c>
      <c r="AU92" s="199" t="s">
        <v>84</v>
      </c>
      <c r="AY92" s="17" t="s">
        <v>133</v>
      </c>
      <c r="BE92" s="200">
        <f>IF(N92="základní",J92,0)</f>
        <v>0</v>
      </c>
      <c r="BF92" s="200">
        <f>IF(N92="snížená",J92,0)</f>
        <v>0</v>
      </c>
      <c r="BG92" s="200">
        <f>IF(N92="zákl. přenesená",J92,0)</f>
        <v>0</v>
      </c>
      <c r="BH92" s="200">
        <f>IF(N92="sníž. přenesená",J92,0)</f>
        <v>0</v>
      </c>
      <c r="BI92" s="200">
        <f>IF(N92="nulová",J92,0)</f>
        <v>0</v>
      </c>
      <c r="BJ92" s="17" t="s">
        <v>140</v>
      </c>
      <c r="BK92" s="200">
        <f>ROUND(I92*H92,2)</f>
        <v>0</v>
      </c>
      <c r="BL92" s="17" t="s">
        <v>140</v>
      </c>
      <c r="BM92" s="199" t="s">
        <v>357</v>
      </c>
    </row>
    <row r="93" spans="1:65" s="2" customFormat="1" ht="19.2">
      <c r="A93" s="34"/>
      <c r="B93" s="35"/>
      <c r="C93" s="36"/>
      <c r="D93" s="201" t="s">
        <v>142</v>
      </c>
      <c r="E93" s="36"/>
      <c r="F93" s="202" t="s">
        <v>358</v>
      </c>
      <c r="G93" s="36"/>
      <c r="H93" s="36"/>
      <c r="I93" s="109"/>
      <c r="J93" s="36"/>
      <c r="K93" s="36"/>
      <c r="L93" s="39"/>
      <c r="M93" s="203"/>
      <c r="N93" s="204"/>
      <c r="O93" s="65"/>
      <c r="P93" s="65"/>
      <c r="Q93" s="65"/>
      <c r="R93" s="65"/>
      <c r="S93" s="65"/>
      <c r="T93" s="66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142</v>
      </c>
      <c r="AU93" s="17" t="s">
        <v>84</v>
      </c>
    </row>
    <row r="94" spans="1:65" s="13" customFormat="1" ht="20.399999999999999">
      <c r="B94" s="205"/>
      <c r="C94" s="206"/>
      <c r="D94" s="201" t="s">
        <v>144</v>
      </c>
      <c r="E94" s="207" t="s">
        <v>28</v>
      </c>
      <c r="F94" s="208" t="s">
        <v>359</v>
      </c>
      <c r="G94" s="206"/>
      <c r="H94" s="207" t="s">
        <v>28</v>
      </c>
      <c r="I94" s="209"/>
      <c r="J94" s="206"/>
      <c r="K94" s="206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144</v>
      </c>
      <c r="AU94" s="214" t="s">
        <v>84</v>
      </c>
      <c r="AV94" s="13" t="s">
        <v>82</v>
      </c>
      <c r="AW94" s="13" t="s">
        <v>35</v>
      </c>
      <c r="AX94" s="13" t="s">
        <v>74</v>
      </c>
      <c r="AY94" s="214" t="s">
        <v>133</v>
      </c>
    </row>
    <row r="95" spans="1:65" s="14" customFormat="1" ht="10.199999999999999">
      <c r="B95" s="215"/>
      <c r="C95" s="216"/>
      <c r="D95" s="201" t="s">
        <v>144</v>
      </c>
      <c r="E95" s="217" t="s">
        <v>28</v>
      </c>
      <c r="F95" s="218" t="s">
        <v>360</v>
      </c>
      <c r="G95" s="216"/>
      <c r="H95" s="219">
        <v>94.62</v>
      </c>
      <c r="I95" s="220"/>
      <c r="J95" s="216"/>
      <c r="K95" s="216"/>
      <c r="L95" s="221"/>
      <c r="M95" s="222"/>
      <c r="N95" s="223"/>
      <c r="O95" s="223"/>
      <c r="P95" s="223"/>
      <c r="Q95" s="223"/>
      <c r="R95" s="223"/>
      <c r="S95" s="223"/>
      <c r="T95" s="224"/>
      <c r="AT95" s="225" t="s">
        <v>144</v>
      </c>
      <c r="AU95" s="225" t="s">
        <v>84</v>
      </c>
      <c r="AV95" s="14" t="s">
        <v>84</v>
      </c>
      <c r="AW95" s="14" t="s">
        <v>35</v>
      </c>
      <c r="AX95" s="14" t="s">
        <v>82</v>
      </c>
      <c r="AY95" s="225" t="s">
        <v>133</v>
      </c>
    </row>
    <row r="96" spans="1:65" s="2" customFormat="1" ht="16.5" customHeight="1">
      <c r="A96" s="34"/>
      <c r="B96" s="35"/>
      <c r="C96" s="188" t="s">
        <v>153</v>
      </c>
      <c r="D96" s="188" t="s">
        <v>135</v>
      </c>
      <c r="E96" s="189" t="s">
        <v>147</v>
      </c>
      <c r="F96" s="190" t="s">
        <v>148</v>
      </c>
      <c r="G96" s="191" t="s">
        <v>149</v>
      </c>
      <c r="H96" s="192">
        <v>5.2</v>
      </c>
      <c r="I96" s="193"/>
      <c r="J96" s="194">
        <f>ROUND(I96*H96,2)</f>
        <v>0</v>
      </c>
      <c r="K96" s="190" t="s">
        <v>28</v>
      </c>
      <c r="L96" s="39"/>
      <c r="M96" s="195" t="s">
        <v>28</v>
      </c>
      <c r="N96" s="196" t="s">
        <v>47</v>
      </c>
      <c r="O96" s="65"/>
      <c r="P96" s="197">
        <f>O96*H96</f>
        <v>0</v>
      </c>
      <c r="Q96" s="197">
        <v>0</v>
      </c>
      <c r="R96" s="197">
        <f>Q96*H96</f>
        <v>0</v>
      </c>
      <c r="S96" s="197">
        <v>0</v>
      </c>
      <c r="T96" s="198">
        <f>S96*H96</f>
        <v>0</v>
      </c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R96" s="199" t="s">
        <v>140</v>
      </c>
      <c r="AT96" s="199" t="s">
        <v>135</v>
      </c>
      <c r="AU96" s="199" t="s">
        <v>84</v>
      </c>
      <c r="AY96" s="17" t="s">
        <v>133</v>
      </c>
      <c r="BE96" s="200">
        <f>IF(N96="základní",J96,0)</f>
        <v>0</v>
      </c>
      <c r="BF96" s="200">
        <f>IF(N96="snížená",J96,0)</f>
        <v>0</v>
      </c>
      <c r="BG96" s="200">
        <f>IF(N96="zákl. přenesená",J96,0)</f>
        <v>0</v>
      </c>
      <c r="BH96" s="200">
        <f>IF(N96="sníž. přenesená",J96,0)</f>
        <v>0</v>
      </c>
      <c r="BI96" s="200">
        <f>IF(N96="nulová",J96,0)</f>
        <v>0</v>
      </c>
      <c r="BJ96" s="17" t="s">
        <v>140</v>
      </c>
      <c r="BK96" s="200">
        <f>ROUND(I96*H96,2)</f>
        <v>0</v>
      </c>
      <c r="BL96" s="17" t="s">
        <v>140</v>
      </c>
      <c r="BM96" s="199" t="s">
        <v>150</v>
      </c>
    </row>
    <row r="97" spans="1:65" s="2" customFormat="1" ht="10.199999999999999">
      <c r="A97" s="34"/>
      <c r="B97" s="35"/>
      <c r="C97" s="36"/>
      <c r="D97" s="201" t="s">
        <v>142</v>
      </c>
      <c r="E97" s="36"/>
      <c r="F97" s="202" t="s">
        <v>148</v>
      </c>
      <c r="G97" s="36"/>
      <c r="H97" s="36"/>
      <c r="I97" s="109"/>
      <c r="J97" s="36"/>
      <c r="K97" s="36"/>
      <c r="L97" s="39"/>
      <c r="M97" s="203"/>
      <c r="N97" s="204"/>
      <c r="O97" s="65"/>
      <c r="P97" s="65"/>
      <c r="Q97" s="65"/>
      <c r="R97" s="65"/>
      <c r="S97" s="65"/>
      <c r="T97" s="66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142</v>
      </c>
      <c r="AU97" s="17" t="s">
        <v>84</v>
      </c>
    </row>
    <row r="98" spans="1:65" s="13" customFormat="1" ht="10.199999999999999">
      <c r="B98" s="205"/>
      <c r="C98" s="206"/>
      <c r="D98" s="201" t="s">
        <v>144</v>
      </c>
      <c r="E98" s="207" t="s">
        <v>28</v>
      </c>
      <c r="F98" s="208" t="s">
        <v>317</v>
      </c>
      <c r="G98" s="206"/>
      <c r="H98" s="207" t="s">
        <v>28</v>
      </c>
      <c r="I98" s="209"/>
      <c r="J98" s="206"/>
      <c r="K98" s="206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144</v>
      </c>
      <c r="AU98" s="214" t="s">
        <v>84</v>
      </c>
      <c r="AV98" s="13" t="s">
        <v>82</v>
      </c>
      <c r="AW98" s="13" t="s">
        <v>35</v>
      </c>
      <c r="AX98" s="13" t="s">
        <v>74</v>
      </c>
      <c r="AY98" s="214" t="s">
        <v>133</v>
      </c>
    </row>
    <row r="99" spans="1:65" s="14" customFormat="1" ht="10.199999999999999">
      <c r="B99" s="215"/>
      <c r="C99" s="216"/>
      <c r="D99" s="201" t="s">
        <v>144</v>
      </c>
      <c r="E99" s="217" t="s">
        <v>28</v>
      </c>
      <c r="F99" s="218" t="s">
        <v>361</v>
      </c>
      <c r="G99" s="216"/>
      <c r="H99" s="219">
        <v>5.2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AT99" s="225" t="s">
        <v>144</v>
      </c>
      <c r="AU99" s="225" t="s">
        <v>84</v>
      </c>
      <c r="AV99" s="14" t="s">
        <v>84</v>
      </c>
      <c r="AW99" s="14" t="s">
        <v>35</v>
      </c>
      <c r="AX99" s="14" t="s">
        <v>82</v>
      </c>
      <c r="AY99" s="225" t="s">
        <v>133</v>
      </c>
    </row>
    <row r="100" spans="1:65" s="2" customFormat="1" ht="16.5" customHeight="1">
      <c r="A100" s="34"/>
      <c r="B100" s="35"/>
      <c r="C100" s="188" t="s">
        <v>140</v>
      </c>
      <c r="D100" s="188" t="s">
        <v>135</v>
      </c>
      <c r="E100" s="189" t="s">
        <v>154</v>
      </c>
      <c r="F100" s="190" t="s">
        <v>155</v>
      </c>
      <c r="G100" s="191" t="s">
        <v>149</v>
      </c>
      <c r="H100" s="192">
        <v>185.3</v>
      </c>
      <c r="I100" s="193"/>
      <c r="J100" s="194">
        <f>ROUND(I100*H100,2)</f>
        <v>0</v>
      </c>
      <c r="K100" s="190" t="s">
        <v>139</v>
      </c>
      <c r="L100" s="39"/>
      <c r="M100" s="195" t="s">
        <v>28</v>
      </c>
      <c r="N100" s="196" t="s">
        <v>47</v>
      </c>
      <c r="O100" s="65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99" t="s">
        <v>140</v>
      </c>
      <c r="AT100" s="199" t="s">
        <v>135</v>
      </c>
      <c r="AU100" s="199" t="s">
        <v>84</v>
      </c>
      <c r="AY100" s="17" t="s">
        <v>133</v>
      </c>
      <c r="BE100" s="200">
        <f>IF(N100="základní",J100,0)</f>
        <v>0</v>
      </c>
      <c r="BF100" s="200">
        <f>IF(N100="snížená",J100,0)</f>
        <v>0</v>
      </c>
      <c r="BG100" s="200">
        <f>IF(N100="zákl. přenesená",J100,0)</f>
        <v>0</v>
      </c>
      <c r="BH100" s="200">
        <f>IF(N100="sníž. přenesená",J100,0)</f>
        <v>0</v>
      </c>
      <c r="BI100" s="200">
        <f>IF(N100="nulová",J100,0)</f>
        <v>0</v>
      </c>
      <c r="BJ100" s="17" t="s">
        <v>140</v>
      </c>
      <c r="BK100" s="200">
        <f>ROUND(I100*H100,2)</f>
        <v>0</v>
      </c>
      <c r="BL100" s="17" t="s">
        <v>140</v>
      </c>
      <c r="BM100" s="199" t="s">
        <v>156</v>
      </c>
    </row>
    <row r="101" spans="1:65" s="2" customFormat="1" ht="10.199999999999999">
      <c r="A101" s="34"/>
      <c r="B101" s="35"/>
      <c r="C101" s="36"/>
      <c r="D101" s="201" t="s">
        <v>142</v>
      </c>
      <c r="E101" s="36"/>
      <c r="F101" s="202" t="s">
        <v>157</v>
      </c>
      <c r="G101" s="36"/>
      <c r="H101" s="36"/>
      <c r="I101" s="109"/>
      <c r="J101" s="36"/>
      <c r="K101" s="36"/>
      <c r="L101" s="39"/>
      <c r="M101" s="203"/>
      <c r="N101" s="204"/>
      <c r="O101" s="65"/>
      <c r="P101" s="65"/>
      <c r="Q101" s="65"/>
      <c r="R101" s="65"/>
      <c r="S101" s="65"/>
      <c r="T101" s="6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142</v>
      </c>
      <c r="AU101" s="17" t="s">
        <v>84</v>
      </c>
    </row>
    <row r="102" spans="1:65" s="13" customFormat="1" ht="10.199999999999999">
      <c r="B102" s="205"/>
      <c r="C102" s="206"/>
      <c r="D102" s="201" t="s">
        <v>144</v>
      </c>
      <c r="E102" s="207" t="s">
        <v>28</v>
      </c>
      <c r="F102" s="208" t="s">
        <v>319</v>
      </c>
      <c r="G102" s="206"/>
      <c r="H102" s="207" t="s">
        <v>28</v>
      </c>
      <c r="I102" s="209"/>
      <c r="J102" s="206"/>
      <c r="K102" s="206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144</v>
      </c>
      <c r="AU102" s="214" t="s">
        <v>84</v>
      </c>
      <c r="AV102" s="13" t="s">
        <v>82</v>
      </c>
      <c r="AW102" s="13" t="s">
        <v>35</v>
      </c>
      <c r="AX102" s="13" t="s">
        <v>74</v>
      </c>
      <c r="AY102" s="214" t="s">
        <v>133</v>
      </c>
    </row>
    <row r="103" spans="1:65" s="14" customFormat="1" ht="10.199999999999999">
      <c r="B103" s="215"/>
      <c r="C103" s="216"/>
      <c r="D103" s="201" t="s">
        <v>144</v>
      </c>
      <c r="E103" s="217" t="s">
        <v>28</v>
      </c>
      <c r="F103" s="218" t="s">
        <v>362</v>
      </c>
      <c r="G103" s="216"/>
      <c r="H103" s="219">
        <v>185.3</v>
      </c>
      <c r="I103" s="220"/>
      <c r="J103" s="216"/>
      <c r="K103" s="216"/>
      <c r="L103" s="221"/>
      <c r="M103" s="222"/>
      <c r="N103" s="223"/>
      <c r="O103" s="223"/>
      <c r="P103" s="223"/>
      <c r="Q103" s="223"/>
      <c r="R103" s="223"/>
      <c r="S103" s="223"/>
      <c r="T103" s="224"/>
      <c r="AT103" s="225" t="s">
        <v>144</v>
      </c>
      <c r="AU103" s="225" t="s">
        <v>84</v>
      </c>
      <c r="AV103" s="14" t="s">
        <v>84</v>
      </c>
      <c r="AW103" s="14" t="s">
        <v>35</v>
      </c>
      <c r="AX103" s="14" t="s">
        <v>82</v>
      </c>
      <c r="AY103" s="225" t="s">
        <v>133</v>
      </c>
    </row>
    <row r="104" spans="1:65" s="2" customFormat="1" ht="16.5" customHeight="1">
      <c r="A104" s="34"/>
      <c r="B104" s="35"/>
      <c r="C104" s="188" t="s">
        <v>166</v>
      </c>
      <c r="D104" s="188" t="s">
        <v>135</v>
      </c>
      <c r="E104" s="189" t="s">
        <v>160</v>
      </c>
      <c r="F104" s="190" t="s">
        <v>161</v>
      </c>
      <c r="G104" s="191" t="s">
        <v>149</v>
      </c>
      <c r="H104" s="192">
        <v>361.26</v>
      </c>
      <c r="I104" s="193"/>
      <c r="J104" s="194">
        <f>ROUND(I104*H104,2)</f>
        <v>0</v>
      </c>
      <c r="K104" s="190" t="s">
        <v>139</v>
      </c>
      <c r="L104" s="39"/>
      <c r="M104" s="195" t="s">
        <v>28</v>
      </c>
      <c r="N104" s="196" t="s">
        <v>47</v>
      </c>
      <c r="O104" s="65"/>
      <c r="P104" s="197">
        <f>O104*H104</f>
        <v>0</v>
      </c>
      <c r="Q104" s="197">
        <v>0</v>
      </c>
      <c r="R104" s="197">
        <f>Q104*H104</f>
        <v>0</v>
      </c>
      <c r="S104" s="197">
        <v>0</v>
      </c>
      <c r="T104" s="198">
        <f>S104*H104</f>
        <v>0</v>
      </c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R104" s="199" t="s">
        <v>140</v>
      </c>
      <c r="AT104" s="199" t="s">
        <v>135</v>
      </c>
      <c r="AU104" s="199" t="s">
        <v>84</v>
      </c>
      <c r="AY104" s="17" t="s">
        <v>133</v>
      </c>
      <c r="BE104" s="200">
        <f>IF(N104="základní",J104,0)</f>
        <v>0</v>
      </c>
      <c r="BF104" s="200">
        <f>IF(N104="snížená",J104,0)</f>
        <v>0</v>
      </c>
      <c r="BG104" s="200">
        <f>IF(N104="zákl. přenesená",J104,0)</f>
        <v>0</v>
      </c>
      <c r="BH104" s="200">
        <f>IF(N104="sníž. přenesená",J104,0)</f>
        <v>0</v>
      </c>
      <c r="BI104" s="200">
        <f>IF(N104="nulová",J104,0)</f>
        <v>0</v>
      </c>
      <c r="BJ104" s="17" t="s">
        <v>140</v>
      </c>
      <c r="BK104" s="200">
        <f>ROUND(I104*H104,2)</f>
        <v>0</v>
      </c>
      <c r="BL104" s="17" t="s">
        <v>140</v>
      </c>
      <c r="BM104" s="199" t="s">
        <v>162</v>
      </c>
    </row>
    <row r="105" spans="1:65" s="2" customFormat="1" ht="19.2">
      <c r="A105" s="34"/>
      <c r="B105" s="35"/>
      <c r="C105" s="36"/>
      <c r="D105" s="201" t="s">
        <v>142</v>
      </c>
      <c r="E105" s="36"/>
      <c r="F105" s="202" t="s">
        <v>163</v>
      </c>
      <c r="G105" s="36"/>
      <c r="H105" s="36"/>
      <c r="I105" s="109"/>
      <c r="J105" s="36"/>
      <c r="K105" s="36"/>
      <c r="L105" s="39"/>
      <c r="M105" s="203"/>
      <c r="N105" s="204"/>
      <c r="O105" s="65"/>
      <c r="P105" s="65"/>
      <c r="Q105" s="65"/>
      <c r="R105" s="65"/>
      <c r="S105" s="65"/>
      <c r="T105" s="66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142</v>
      </c>
      <c r="AU105" s="17" t="s">
        <v>84</v>
      </c>
    </row>
    <row r="106" spans="1:65" s="13" customFormat="1" ht="10.199999999999999">
      <c r="B106" s="205"/>
      <c r="C106" s="206"/>
      <c r="D106" s="201" t="s">
        <v>144</v>
      </c>
      <c r="E106" s="207" t="s">
        <v>28</v>
      </c>
      <c r="F106" s="208" t="s">
        <v>321</v>
      </c>
      <c r="G106" s="206"/>
      <c r="H106" s="207" t="s">
        <v>28</v>
      </c>
      <c r="I106" s="209"/>
      <c r="J106" s="206"/>
      <c r="K106" s="206"/>
      <c r="L106" s="210"/>
      <c r="M106" s="211"/>
      <c r="N106" s="212"/>
      <c r="O106" s="212"/>
      <c r="P106" s="212"/>
      <c r="Q106" s="212"/>
      <c r="R106" s="212"/>
      <c r="S106" s="212"/>
      <c r="T106" s="213"/>
      <c r="AT106" s="214" t="s">
        <v>144</v>
      </c>
      <c r="AU106" s="214" t="s">
        <v>84</v>
      </c>
      <c r="AV106" s="13" t="s">
        <v>82</v>
      </c>
      <c r="AW106" s="13" t="s">
        <v>35</v>
      </c>
      <c r="AX106" s="13" t="s">
        <v>74</v>
      </c>
      <c r="AY106" s="214" t="s">
        <v>133</v>
      </c>
    </row>
    <row r="107" spans="1:65" s="14" customFormat="1" ht="10.199999999999999">
      <c r="B107" s="215"/>
      <c r="C107" s="216"/>
      <c r="D107" s="201" t="s">
        <v>144</v>
      </c>
      <c r="E107" s="217" t="s">
        <v>28</v>
      </c>
      <c r="F107" s="218" t="s">
        <v>363</v>
      </c>
      <c r="G107" s="216"/>
      <c r="H107" s="219">
        <v>361.26</v>
      </c>
      <c r="I107" s="220"/>
      <c r="J107" s="216"/>
      <c r="K107" s="216"/>
      <c r="L107" s="221"/>
      <c r="M107" s="222"/>
      <c r="N107" s="223"/>
      <c r="O107" s="223"/>
      <c r="P107" s="223"/>
      <c r="Q107" s="223"/>
      <c r="R107" s="223"/>
      <c r="S107" s="223"/>
      <c r="T107" s="224"/>
      <c r="AT107" s="225" t="s">
        <v>144</v>
      </c>
      <c r="AU107" s="225" t="s">
        <v>84</v>
      </c>
      <c r="AV107" s="14" t="s">
        <v>84</v>
      </c>
      <c r="AW107" s="14" t="s">
        <v>35</v>
      </c>
      <c r="AX107" s="14" t="s">
        <v>82</v>
      </c>
      <c r="AY107" s="225" t="s">
        <v>133</v>
      </c>
    </row>
    <row r="108" spans="1:65" s="2" customFormat="1" ht="16.5" customHeight="1">
      <c r="A108" s="34"/>
      <c r="B108" s="35"/>
      <c r="C108" s="188" t="s">
        <v>172</v>
      </c>
      <c r="D108" s="188" t="s">
        <v>135</v>
      </c>
      <c r="E108" s="189" t="s">
        <v>167</v>
      </c>
      <c r="F108" s="190" t="s">
        <v>168</v>
      </c>
      <c r="G108" s="191" t="s">
        <v>149</v>
      </c>
      <c r="H108" s="192">
        <v>108.378</v>
      </c>
      <c r="I108" s="193"/>
      <c r="J108" s="194">
        <f>ROUND(I108*H108,2)</f>
        <v>0</v>
      </c>
      <c r="K108" s="190" t="s">
        <v>139</v>
      </c>
      <c r="L108" s="39"/>
      <c r="M108" s="195" t="s">
        <v>28</v>
      </c>
      <c r="N108" s="196" t="s">
        <v>47</v>
      </c>
      <c r="O108" s="65"/>
      <c r="P108" s="197">
        <f>O108*H108</f>
        <v>0</v>
      </c>
      <c r="Q108" s="197">
        <v>0</v>
      </c>
      <c r="R108" s="197">
        <f>Q108*H108</f>
        <v>0</v>
      </c>
      <c r="S108" s="197">
        <v>0</v>
      </c>
      <c r="T108" s="198">
        <f>S108*H108</f>
        <v>0</v>
      </c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R108" s="199" t="s">
        <v>140</v>
      </c>
      <c r="AT108" s="199" t="s">
        <v>135</v>
      </c>
      <c r="AU108" s="199" t="s">
        <v>84</v>
      </c>
      <c r="AY108" s="17" t="s">
        <v>133</v>
      </c>
      <c r="BE108" s="200">
        <f>IF(N108="základní",J108,0)</f>
        <v>0</v>
      </c>
      <c r="BF108" s="200">
        <f>IF(N108="snížená",J108,0)</f>
        <v>0</v>
      </c>
      <c r="BG108" s="200">
        <f>IF(N108="zákl. přenesená",J108,0)</f>
        <v>0</v>
      </c>
      <c r="BH108" s="200">
        <f>IF(N108="sníž. přenesená",J108,0)</f>
        <v>0</v>
      </c>
      <c r="BI108" s="200">
        <f>IF(N108="nulová",J108,0)</f>
        <v>0</v>
      </c>
      <c r="BJ108" s="17" t="s">
        <v>140</v>
      </c>
      <c r="BK108" s="200">
        <f>ROUND(I108*H108,2)</f>
        <v>0</v>
      </c>
      <c r="BL108" s="17" t="s">
        <v>140</v>
      </c>
      <c r="BM108" s="199" t="s">
        <v>169</v>
      </c>
    </row>
    <row r="109" spans="1:65" s="2" customFormat="1" ht="19.2">
      <c r="A109" s="34"/>
      <c r="B109" s="35"/>
      <c r="C109" s="36"/>
      <c r="D109" s="201" t="s">
        <v>142</v>
      </c>
      <c r="E109" s="36"/>
      <c r="F109" s="202" t="s">
        <v>170</v>
      </c>
      <c r="G109" s="36"/>
      <c r="H109" s="36"/>
      <c r="I109" s="109"/>
      <c r="J109" s="36"/>
      <c r="K109" s="36"/>
      <c r="L109" s="39"/>
      <c r="M109" s="203"/>
      <c r="N109" s="204"/>
      <c r="O109" s="65"/>
      <c r="P109" s="65"/>
      <c r="Q109" s="65"/>
      <c r="R109" s="65"/>
      <c r="S109" s="65"/>
      <c r="T109" s="66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142</v>
      </c>
      <c r="AU109" s="17" t="s">
        <v>84</v>
      </c>
    </row>
    <row r="110" spans="1:65" s="14" customFormat="1" ht="10.199999999999999">
      <c r="B110" s="215"/>
      <c r="C110" s="216"/>
      <c r="D110" s="201" t="s">
        <v>144</v>
      </c>
      <c r="E110" s="216"/>
      <c r="F110" s="218" t="s">
        <v>364</v>
      </c>
      <c r="G110" s="216"/>
      <c r="H110" s="219">
        <v>108.378</v>
      </c>
      <c r="I110" s="220"/>
      <c r="J110" s="216"/>
      <c r="K110" s="216"/>
      <c r="L110" s="221"/>
      <c r="M110" s="222"/>
      <c r="N110" s="223"/>
      <c r="O110" s="223"/>
      <c r="P110" s="223"/>
      <c r="Q110" s="223"/>
      <c r="R110" s="223"/>
      <c r="S110" s="223"/>
      <c r="T110" s="224"/>
      <c r="AT110" s="225" t="s">
        <v>144</v>
      </c>
      <c r="AU110" s="225" t="s">
        <v>84</v>
      </c>
      <c r="AV110" s="14" t="s">
        <v>84</v>
      </c>
      <c r="AW110" s="14" t="s">
        <v>4</v>
      </c>
      <c r="AX110" s="14" t="s">
        <v>82</v>
      </c>
      <c r="AY110" s="225" t="s">
        <v>133</v>
      </c>
    </row>
    <row r="111" spans="1:65" s="2" customFormat="1" ht="16.5" customHeight="1">
      <c r="A111" s="34"/>
      <c r="B111" s="35"/>
      <c r="C111" s="188" t="s">
        <v>181</v>
      </c>
      <c r="D111" s="188" t="s">
        <v>135</v>
      </c>
      <c r="E111" s="189" t="s">
        <v>173</v>
      </c>
      <c r="F111" s="190" t="s">
        <v>174</v>
      </c>
      <c r="G111" s="191" t="s">
        <v>149</v>
      </c>
      <c r="H111" s="192">
        <v>209.93600000000001</v>
      </c>
      <c r="I111" s="193"/>
      <c r="J111" s="194">
        <f>ROUND(I111*H111,2)</f>
        <v>0</v>
      </c>
      <c r="K111" s="190" t="s">
        <v>139</v>
      </c>
      <c r="L111" s="39"/>
      <c r="M111" s="195" t="s">
        <v>28</v>
      </c>
      <c r="N111" s="196" t="s">
        <v>47</v>
      </c>
      <c r="O111" s="65"/>
      <c r="P111" s="197">
        <f>O111*H111</f>
        <v>0</v>
      </c>
      <c r="Q111" s="197">
        <v>0</v>
      </c>
      <c r="R111" s="197">
        <f>Q111*H111</f>
        <v>0</v>
      </c>
      <c r="S111" s="197">
        <v>0</v>
      </c>
      <c r="T111" s="19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99" t="s">
        <v>140</v>
      </c>
      <c r="AT111" s="199" t="s">
        <v>135</v>
      </c>
      <c r="AU111" s="199" t="s">
        <v>84</v>
      </c>
      <c r="AY111" s="17" t="s">
        <v>133</v>
      </c>
      <c r="BE111" s="200">
        <f>IF(N111="základní",J111,0)</f>
        <v>0</v>
      </c>
      <c r="BF111" s="200">
        <f>IF(N111="snížená",J111,0)</f>
        <v>0</v>
      </c>
      <c r="BG111" s="200">
        <f>IF(N111="zákl. přenesená",J111,0)</f>
        <v>0</v>
      </c>
      <c r="BH111" s="200">
        <f>IF(N111="sníž. přenesená",J111,0)</f>
        <v>0</v>
      </c>
      <c r="BI111" s="200">
        <f>IF(N111="nulová",J111,0)</f>
        <v>0</v>
      </c>
      <c r="BJ111" s="17" t="s">
        <v>140</v>
      </c>
      <c r="BK111" s="200">
        <f>ROUND(I111*H111,2)</f>
        <v>0</v>
      </c>
      <c r="BL111" s="17" t="s">
        <v>140</v>
      </c>
      <c r="BM111" s="199" t="s">
        <v>293</v>
      </c>
    </row>
    <row r="112" spans="1:65" s="2" customFormat="1" ht="19.2">
      <c r="A112" s="34"/>
      <c r="B112" s="35"/>
      <c r="C112" s="36"/>
      <c r="D112" s="201" t="s">
        <v>142</v>
      </c>
      <c r="E112" s="36"/>
      <c r="F112" s="202" t="s">
        <v>176</v>
      </c>
      <c r="G112" s="36"/>
      <c r="H112" s="36"/>
      <c r="I112" s="109"/>
      <c r="J112" s="36"/>
      <c r="K112" s="36"/>
      <c r="L112" s="39"/>
      <c r="M112" s="203"/>
      <c r="N112" s="204"/>
      <c r="O112" s="65"/>
      <c r="P112" s="65"/>
      <c r="Q112" s="65"/>
      <c r="R112" s="65"/>
      <c r="S112" s="65"/>
      <c r="T112" s="66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142</v>
      </c>
      <c r="AU112" s="17" t="s">
        <v>84</v>
      </c>
    </row>
    <row r="113" spans="1:65" s="13" customFormat="1" ht="10.199999999999999">
      <c r="B113" s="205"/>
      <c r="C113" s="206"/>
      <c r="D113" s="201" t="s">
        <v>144</v>
      </c>
      <c r="E113" s="207" t="s">
        <v>28</v>
      </c>
      <c r="F113" s="208" t="s">
        <v>321</v>
      </c>
      <c r="G113" s="206"/>
      <c r="H113" s="207" t="s">
        <v>28</v>
      </c>
      <c r="I113" s="209"/>
      <c r="J113" s="206"/>
      <c r="K113" s="206"/>
      <c r="L113" s="210"/>
      <c r="M113" s="211"/>
      <c r="N113" s="212"/>
      <c r="O113" s="212"/>
      <c r="P113" s="212"/>
      <c r="Q113" s="212"/>
      <c r="R113" s="212"/>
      <c r="S113" s="212"/>
      <c r="T113" s="213"/>
      <c r="AT113" s="214" t="s">
        <v>144</v>
      </c>
      <c r="AU113" s="214" t="s">
        <v>84</v>
      </c>
      <c r="AV113" s="13" t="s">
        <v>82</v>
      </c>
      <c r="AW113" s="13" t="s">
        <v>35</v>
      </c>
      <c r="AX113" s="13" t="s">
        <v>74</v>
      </c>
      <c r="AY113" s="214" t="s">
        <v>133</v>
      </c>
    </row>
    <row r="114" spans="1:65" s="14" customFormat="1" ht="10.199999999999999">
      <c r="B114" s="215"/>
      <c r="C114" s="216"/>
      <c r="D114" s="201" t="s">
        <v>144</v>
      </c>
      <c r="E114" s="217" t="s">
        <v>28</v>
      </c>
      <c r="F114" s="218" t="s">
        <v>365</v>
      </c>
      <c r="G114" s="216"/>
      <c r="H114" s="219">
        <v>162.31</v>
      </c>
      <c r="I114" s="220"/>
      <c r="J114" s="216"/>
      <c r="K114" s="216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144</v>
      </c>
      <c r="AU114" s="225" t="s">
        <v>84</v>
      </c>
      <c r="AV114" s="14" t="s">
        <v>84</v>
      </c>
      <c r="AW114" s="14" t="s">
        <v>35</v>
      </c>
      <c r="AX114" s="14" t="s">
        <v>74</v>
      </c>
      <c r="AY114" s="225" t="s">
        <v>133</v>
      </c>
    </row>
    <row r="115" spans="1:65" s="13" customFormat="1" ht="10.199999999999999">
      <c r="B115" s="205"/>
      <c r="C115" s="206"/>
      <c r="D115" s="201" t="s">
        <v>144</v>
      </c>
      <c r="E115" s="207" t="s">
        <v>28</v>
      </c>
      <c r="F115" s="208" t="s">
        <v>366</v>
      </c>
      <c r="G115" s="206"/>
      <c r="H115" s="207" t="s">
        <v>28</v>
      </c>
      <c r="I115" s="209"/>
      <c r="J115" s="206"/>
      <c r="K115" s="206"/>
      <c r="L115" s="210"/>
      <c r="M115" s="211"/>
      <c r="N115" s="212"/>
      <c r="O115" s="212"/>
      <c r="P115" s="212"/>
      <c r="Q115" s="212"/>
      <c r="R115" s="212"/>
      <c r="S115" s="212"/>
      <c r="T115" s="213"/>
      <c r="AT115" s="214" t="s">
        <v>144</v>
      </c>
      <c r="AU115" s="214" t="s">
        <v>84</v>
      </c>
      <c r="AV115" s="13" t="s">
        <v>82</v>
      </c>
      <c r="AW115" s="13" t="s">
        <v>35</v>
      </c>
      <c r="AX115" s="13" t="s">
        <v>74</v>
      </c>
      <c r="AY115" s="214" t="s">
        <v>133</v>
      </c>
    </row>
    <row r="116" spans="1:65" s="14" customFormat="1" ht="10.199999999999999">
      <c r="B116" s="215"/>
      <c r="C116" s="216"/>
      <c r="D116" s="201" t="s">
        <v>144</v>
      </c>
      <c r="E116" s="217" t="s">
        <v>28</v>
      </c>
      <c r="F116" s="218" t="s">
        <v>367</v>
      </c>
      <c r="G116" s="216"/>
      <c r="H116" s="219">
        <v>47.625999999999998</v>
      </c>
      <c r="I116" s="220"/>
      <c r="J116" s="216"/>
      <c r="K116" s="216"/>
      <c r="L116" s="221"/>
      <c r="M116" s="222"/>
      <c r="N116" s="223"/>
      <c r="O116" s="223"/>
      <c r="P116" s="223"/>
      <c r="Q116" s="223"/>
      <c r="R116" s="223"/>
      <c r="S116" s="223"/>
      <c r="T116" s="224"/>
      <c r="AT116" s="225" t="s">
        <v>144</v>
      </c>
      <c r="AU116" s="225" t="s">
        <v>84</v>
      </c>
      <c r="AV116" s="14" t="s">
        <v>84</v>
      </c>
      <c r="AW116" s="14" t="s">
        <v>35</v>
      </c>
      <c r="AX116" s="14" t="s">
        <v>74</v>
      </c>
      <c r="AY116" s="225" t="s">
        <v>133</v>
      </c>
    </row>
    <row r="117" spans="1:65" s="15" customFormat="1" ht="10.199999999999999">
      <c r="B117" s="226"/>
      <c r="C117" s="227"/>
      <c r="D117" s="201" t="s">
        <v>144</v>
      </c>
      <c r="E117" s="228" t="s">
        <v>28</v>
      </c>
      <c r="F117" s="229" t="s">
        <v>180</v>
      </c>
      <c r="G117" s="227"/>
      <c r="H117" s="230">
        <v>209.93600000000001</v>
      </c>
      <c r="I117" s="231"/>
      <c r="J117" s="227"/>
      <c r="K117" s="227"/>
      <c r="L117" s="232"/>
      <c r="M117" s="233"/>
      <c r="N117" s="234"/>
      <c r="O117" s="234"/>
      <c r="P117" s="234"/>
      <c r="Q117" s="234"/>
      <c r="R117" s="234"/>
      <c r="S117" s="234"/>
      <c r="T117" s="235"/>
      <c r="AT117" s="236" t="s">
        <v>144</v>
      </c>
      <c r="AU117" s="236" t="s">
        <v>84</v>
      </c>
      <c r="AV117" s="15" t="s">
        <v>140</v>
      </c>
      <c r="AW117" s="15" t="s">
        <v>35</v>
      </c>
      <c r="AX117" s="15" t="s">
        <v>82</v>
      </c>
      <c r="AY117" s="236" t="s">
        <v>133</v>
      </c>
    </row>
    <row r="118" spans="1:65" s="2" customFormat="1" ht="16.5" customHeight="1">
      <c r="A118" s="34"/>
      <c r="B118" s="35"/>
      <c r="C118" s="188" t="s">
        <v>188</v>
      </c>
      <c r="D118" s="188" t="s">
        <v>135</v>
      </c>
      <c r="E118" s="189" t="s">
        <v>182</v>
      </c>
      <c r="F118" s="190" t="s">
        <v>183</v>
      </c>
      <c r="G118" s="191" t="s">
        <v>149</v>
      </c>
      <c r="H118" s="192">
        <v>523.57000000000005</v>
      </c>
      <c r="I118" s="193"/>
      <c r="J118" s="194">
        <f>ROUND(I118*H118,2)</f>
        <v>0</v>
      </c>
      <c r="K118" s="190" t="s">
        <v>139</v>
      </c>
      <c r="L118" s="39"/>
      <c r="M118" s="195" t="s">
        <v>28</v>
      </c>
      <c r="N118" s="196" t="s">
        <v>47</v>
      </c>
      <c r="O118" s="65"/>
      <c r="P118" s="197">
        <f>O118*H118</f>
        <v>0</v>
      </c>
      <c r="Q118" s="197">
        <v>0</v>
      </c>
      <c r="R118" s="197">
        <f>Q118*H118</f>
        <v>0</v>
      </c>
      <c r="S118" s="197">
        <v>0</v>
      </c>
      <c r="T118" s="19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99" t="s">
        <v>140</v>
      </c>
      <c r="AT118" s="199" t="s">
        <v>135</v>
      </c>
      <c r="AU118" s="199" t="s">
        <v>84</v>
      </c>
      <c r="AY118" s="17" t="s">
        <v>133</v>
      </c>
      <c r="BE118" s="200">
        <f>IF(N118="základní",J118,0)</f>
        <v>0</v>
      </c>
      <c r="BF118" s="200">
        <f>IF(N118="snížená",J118,0)</f>
        <v>0</v>
      </c>
      <c r="BG118" s="200">
        <f>IF(N118="zákl. přenesená",J118,0)</f>
        <v>0</v>
      </c>
      <c r="BH118" s="200">
        <f>IF(N118="sníž. přenesená",J118,0)</f>
        <v>0</v>
      </c>
      <c r="BI118" s="200">
        <f>IF(N118="nulová",J118,0)</f>
        <v>0</v>
      </c>
      <c r="BJ118" s="17" t="s">
        <v>140</v>
      </c>
      <c r="BK118" s="200">
        <f>ROUND(I118*H118,2)</f>
        <v>0</v>
      </c>
      <c r="BL118" s="17" t="s">
        <v>140</v>
      </c>
      <c r="BM118" s="199" t="s">
        <v>184</v>
      </c>
    </row>
    <row r="119" spans="1:65" s="2" customFormat="1" ht="19.2">
      <c r="A119" s="34"/>
      <c r="B119" s="35"/>
      <c r="C119" s="36"/>
      <c r="D119" s="201" t="s">
        <v>142</v>
      </c>
      <c r="E119" s="36"/>
      <c r="F119" s="202" t="s">
        <v>185</v>
      </c>
      <c r="G119" s="36"/>
      <c r="H119" s="36"/>
      <c r="I119" s="109"/>
      <c r="J119" s="36"/>
      <c r="K119" s="36"/>
      <c r="L119" s="39"/>
      <c r="M119" s="203"/>
      <c r="N119" s="204"/>
      <c r="O119" s="65"/>
      <c r="P119" s="65"/>
      <c r="Q119" s="65"/>
      <c r="R119" s="65"/>
      <c r="S119" s="65"/>
      <c r="T119" s="66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142</v>
      </c>
      <c r="AU119" s="17" t="s">
        <v>84</v>
      </c>
    </row>
    <row r="120" spans="1:65" s="13" customFormat="1" ht="10.199999999999999">
      <c r="B120" s="205"/>
      <c r="C120" s="206"/>
      <c r="D120" s="201" t="s">
        <v>144</v>
      </c>
      <c r="E120" s="207" t="s">
        <v>28</v>
      </c>
      <c r="F120" s="208" t="s">
        <v>186</v>
      </c>
      <c r="G120" s="206"/>
      <c r="H120" s="207" t="s">
        <v>28</v>
      </c>
      <c r="I120" s="209"/>
      <c r="J120" s="206"/>
      <c r="K120" s="206"/>
      <c r="L120" s="210"/>
      <c r="M120" s="211"/>
      <c r="N120" s="212"/>
      <c r="O120" s="212"/>
      <c r="P120" s="212"/>
      <c r="Q120" s="212"/>
      <c r="R120" s="212"/>
      <c r="S120" s="212"/>
      <c r="T120" s="213"/>
      <c r="AT120" s="214" t="s">
        <v>144</v>
      </c>
      <c r="AU120" s="214" t="s">
        <v>84</v>
      </c>
      <c r="AV120" s="13" t="s">
        <v>82</v>
      </c>
      <c r="AW120" s="13" t="s">
        <v>35</v>
      </c>
      <c r="AX120" s="13" t="s">
        <v>74</v>
      </c>
      <c r="AY120" s="214" t="s">
        <v>133</v>
      </c>
    </row>
    <row r="121" spans="1:65" s="14" customFormat="1" ht="10.199999999999999">
      <c r="B121" s="215"/>
      <c r="C121" s="216"/>
      <c r="D121" s="201" t="s">
        <v>144</v>
      </c>
      <c r="E121" s="217" t="s">
        <v>28</v>
      </c>
      <c r="F121" s="218" t="s">
        <v>368</v>
      </c>
      <c r="G121" s="216"/>
      <c r="H121" s="219">
        <v>523.57000000000005</v>
      </c>
      <c r="I121" s="220"/>
      <c r="J121" s="216"/>
      <c r="K121" s="216"/>
      <c r="L121" s="221"/>
      <c r="M121" s="222"/>
      <c r="N121" s="223"/>
      <c r="O121" s="223"/>
      <c r="P121" s="223"/>
      <c r="Q121" s="223"/>
      <c r="R121" s="223"/>
      <c r="S121" s="223"/>
      <c r="T121" s="224"/>
      <c r="AT121" s="225" t="s">
        <v>144</v>
      </c>
      <c r="AU121" s="225" t="s">
        <v>84</v>
      </c>
      <c r="AV121" s="14" t="s">
        <v>84</v>
      </c>
      <c r="AW121" s="14" t="s">
        <v>35</v>
      </c>
      <c r="AX121" s="14" t="s">
        <v>82</v>
      </c>
      <c r="AY121" s="225" t="s">
        <v>133</v>
      </c>
    </row>
    <row r="122" spans="1:65" s="2" customFormat="1" ht="16.5" customHeight="1">
      <c r="A122" s="34"/>
      <c r="B122" s="35"/>
      <c r="C122" s="188" t="s">
        <v>195</v>
      </c>
      <c r="D122" s="188" t="s">
        <v>135</v>
      </c>
      <c r="E122" s="189" t="s">
        <v>189</v>
      </c>
      <c r="F122" s="190" t="s">
        <v>190</v>
      </c>
      <c r="G122" s="191" t="s">
        <v>149</v>
      </c>
      <c r="H122" s="192">
        <v>476.26</v>
      </c>
      <c r="I122" s="193"/>
      <c r="J122" s="194">
        <f>ROUND(I122*H122,2)</f>
        <v>0</v>
      </c>
      <c r="K122" s="190" t="s">
        <v>139</v>
      </c>
      <c r="L122" s="39"/>
      <c r="M122" s="195" t="s">
        <v>28</v>
      </c>
      <c r="N122" s="196" t="s">
        <v>47</v>
      </c>
      <c r="O122" s="65"/>
      <c r="P122" s="197">
        <f>O122*H122</f>
        <v>0</v>
      </c>
      <c r="Q122" s="197">
        <v>0</v>
      </c>
      <c r="R122" s="197">
        <f>Q122*H122</f>
        <v>0</v>
      </c>
      <c r="S122" s="197">
        <v>0</v>
      </c>
      <c r="T122" s="198">
        <f>S122*H122</f>
        <v>0</v>
      </c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R122" s="199" t="s">
        <v>140</v>
      </c>
      <c r="AT122" s="199" t="s">
        <v>135</v>
      </c>
      <c r="AU122" s="199" t="s">
        <v>84</v>
      </c>
      <c r="AY122" s="17" t="s">
        <v>133</v>
      </c>
      <c r="BE122" s="200">
        <f>IF(N122="základní",J122,0)</f>
        <v>0</v>
      </c>
      <c r="BF122" s="200">
        <f>IF(N122="snížená",J122,0)</f>
        <v>0</v>
      </c>
      <c r="BG122" s="200">
        <f>IF(N122="zákl. přenesená",J122,0)</f>
        <v>0</v>
      </c>
      <c r="BH122" s="200">
        <f>IF(N122="sníž. přenesená",J122,0)</f>
        <v>0</v>
      </c>
      <c r="BI122" s="200">
        <f>IF(N122="nulová",J122,0)</f>
        <v>0</v>
      </c>
      <c r="BJ122" s="17" t="s">
        <v>140</v>
      </c>
      <c r="BK122" s="200">
        <f>ROUND(I122*H122,2)</f>
        <v>0</v>
      </c>
      <c r="BL122" s="17" t="s">
        <v>140</v>
      </c>
      <c r="BM122" s="199" t="s">
        <v>191</v>
      </c>
    </row>
    <row r="123" spans="1:65" s="2" customFormat="1" ht="19.2">
      <c r="A123" s="34"/>
      <c r="B123" s="35"/>
      <c r="C123" s="36"/>
      <c r="D123" s="201" t="s">
        <v>142</v>
      </c>
      <c r="E123" s="36"/>
      <c r="F123" s="202" t="s">
        <v>192</v>
      </c>
      <c r="G123" s="36"/>
      <c r="H123" s="36"/>
      <c r="I123" s="109"/>
      <c r="J123" s="36"/>
      <c r="K123" s="36"/>
      <c r="L123" s="39"/>
      <c r="M123" s="203"/>
      <c r="N123" s="204"/>
      <c r="O123" s="65"/>
      <c r="P123" s="65"/>
      <c r="Q123" s="65"/>
      <c r="R123" s="65"/>
      <c r="S123" s="65"/>
      <c r="T123" s="66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142</v>
      </c>
      <c r="AU123" s="17" t="s">
        <v>84</v>
      </c>
    </row>
    <row r="124" spans="1:65" s="13" customFormat="1" ht="10.199999999999999">
      <c r="B124" s="205"/>
      <c r="C124" s="206"/>
      <c r="D124" s="201" t="s">
        <v>144</v>
      </c>
      <c r="E124" s="207" t="s">
        <v>28</v>
      </c>
      <c r="F124" s="208" t="s">
        <v>369</v>
      </c>
      <c r="G124" s="206"/>
      <c r="H124" s="207" t="s">
        <v>28</v>
      </c>
      <c r="I124" s="209"/>
      <c r="J124" s="206"/>
      <c r="K124" s="206"/>
      <c r="L124" s="210"/>
      <c r="M124" s="211"/>
      <c r="N124" s="212"/>
      <c r="O124" s="212"/>
      <c r="P124" s="212"/>
      <c r="Q124" s="212"/>
      <c r="R124" s="212"/>
      <c r="S124" s="212"/>
      <c r="T124" s="213"/>
      <c r="AT124" s="214" t="s">
        <v>144</v>
      </c>
      <c r="AU124" s="214" t="s">
        <v>84</v>
      </c>
      <c r="AV124" s="13" t="s">
        <v>82</v>
      </c>
      <c r="AW124" s="13" t="s">
        <v>35</v>
      </c>
      <c r="AX124" s="13" t="s">
        <v>74</v>
      </c>
      <c r="AY124" s="214" t="s">
        <v>133</v>
      </c>
    </row>
    <row r="125" spans="1:65" s="14" customFormat="1" ht="10.199999999999999">
      <c r="B125" s="215"/>
      <c r="C125" s="216"/>
      <c r="D125" s="201" t="s">
        <v>144</v>
      </c>
      <c r="E125" s="217" t="s">
        <v>28</v>
      </c>
      <c r="F125" s="218" t="s">
        <v>370</v>
      </c>
      <c r="G125" s="216"/>
      <c r="H125" s="219">
        <v>476.26</v>
      </c>
      <c r="I125" s="220"/>
      <c r="J125" s="216"/>
      <c r="K125" s="216"/>
      <c r="L125" s="221"/>
      <c r="M125" s="222"/>
      <c r="N125" s="223"/>
      <c r="O125" s="223"/>
      <c r="P125" s="223"/>
      <c r="Q125" s="223"/>
      <c r="R125" s="223"/>
      <c r="S125" s="223"/>
      <c r="T125" s="224"/>
      <c r="AT125" s="225" t="s">
        <v>144</v>
      </c>
      <c r="AU125" s="225" t="s">
        <v>84</v>
      </c>
      <c r="AV125" s="14" t="s">
        <v>84</v>
      </c>
      <c r="AW125" s="14" t="s">
        <v>35</v>
      </c>
      <c r="AX125" s="14" t="s">
        <v>82</v>
      </c>
      <c r="AY125" s="225" t="s">
        <v>133</v>
      </c>
    </row>
    <row r="126" spans="1:65" s="2" customFormat="1" ht="16.5" customHeight="1">
      <c r="A126" s="34"/>
      <c r="B126" s="35"/>
      <c r="C126" s="188" t="s">
        <v>202</v>
      </c>
      <c r="D126" s="188" t="s">
        <v>135</v>
      </c>
      <c r="E126" s="189" t="s">
        <v>371</v>
      </c>
      <c r="F126" s="190" t="s">
        <v>372</v>
      </c>
      <c r="G126" s="191" t="s">
        <v>149</v>
      </c>
      <c r="H126" s="192">
        <v>47.31</v>
      </c>
      <c r="I126" s="193"/>
      <c r="J126" s="194">
        <f>ROUND(I126*H126,2)</f>
        <v>0</v>
      </c>
      <c r="K126" s="190" t="s">
        <v>139</v>
      </c>
      <c r="L126" s="39"/>
      <c r="M126" s="195" t="s">
        <v>28</v>
      </c>
      <c r="N126" s="196" t="s">
        <v>47</v>
      </c>
      <c r="O126" s="65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140</v>
      </c>
      <c r="AT126" s="199" t="s">
        <v>135</v>
      </c>
      <c r="AU126" s="199" t="s">
        <v>84</v>
      </c>
      <c r="AY126" s="17" t="s">
        <v>133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7" t="s">
        <v>140</v>
      </c>
      <c r="BK126" s="200">
        <f>ROUND(I126*H126,2)</f>
        <v>0</v>
      </c>
      <c r="BL126" s="17" t="s">
        <v>140</v>
      </c>
      <c r="BM126" s="199" t="s">
        <v>373</v>
      </c>
    </row>
    <row r="127" spans="1:65" s="2" customFormat="1" ht="19.2">
      <c r="A127" s="34"/>
      <c r="B127" s="35"/>
      <c r="C127" s="36"/>
      <c r="D127" s="201" t="s">
        <v>142</v>
      </c>
      <c r="E127" s="36"/>
      <c r="F127" s="202" t="s">
        <v>374</v>
      </c>
      <c r="G127" s="36"/>
      <c r="H127" s="36"/>
      <c r="I127" s="109"/>
      <c r="J127" s="36"/>
      <c r="K127" s="36"/>
      <c r="L127" s="39"/>
      <c r="M127" s="203"/>
      <c r="N127" s="204"/>
      <c r="O127" s="65"/>
      <c r="P127" s="65"/>
      <c r="Q127" s="65"/>
      <c r="R127" s="65"/>
      <c r="S127" s="65"/>
      <c r="T127" s="6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142</v>
      </c>
      <c r="AU127" s="17" t="s">
        <v>84</v>
      </c>
    </row>
    <row r="128" spans="1:65" s="13" customFormat="1" ht="10.199999999999999">
      <c r="B128" s="205"/>
      <c r="C128" s="206"/>
      <c r="D128" s="201" t="s">
        <v>144</v>
      </c>
      <c r="E128" s="207" t="s">
        <v>28</v>
      </c>
      <c r="F128" s="208" t="s">
        <v>375</v>
      </c>
      <c r="G128" s="206"/>
      <c r="H128" s="207" t="s">
        <v>28</v>
      </c>
      <c r="I128" s="209"/>
      <c r="J128" s="206"/>
      <c r="K128" s="206"/>
      <c r="L128" s="210"/>
      <c r="M128" s="211"/>
      <c r="N128" s="212"/>
      <c r="O128" s="212"/>
      <c r="P128" s="212"/>
      <c r="Q128" s="212"/>
      <c r="R128" s="212"/>
      <c r="S128" s="212"/>
      <c r="T128" s="213"/>
      <c r="AT128" s="214" t="s">
        <v>144</v>
      </c>
      <c r="AU128" s="214" t="s">
        <v>84</v>
      </c>
      <c r="AV128" s="13" t="s">
        <v>82</v>
      </c>
      <c r="AW128" s="13" t="s">
        <v>35</v>
      </c>
      <c r="AX128" s="13" t="s">
        <v>74</v>
      </c>
      <c r="AY128" s="214" t="s">
        <v>133</v>
      </c>
    </row>
    <row r="129" spans="1:65" s="14" customFormat="1" ht="10.199999999999999">
      <c r="B129" s="215"/>
      <c r="C129" s="216"/>
      <c r="D129" s="201" t="s">
        <v>144</v>
      </c>
      <c r="E129" s="217" t="s">
        <v>28</v>
      </c>
      <c r="F129" s="218" t="s">
        <v>376</v>
      </c>
      <c r="G129" s="216"/>
      <c r="H129" s="219">
        <v>47.31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AT129" s="225" t="s">
        <v>144</v>
      </c>
      <c r="AU129" s="225" t="s">
        <v>84</v>
      </c>
      <c r="AV129" s="14" t="s">
        <v>84</v>
      </c>
      <c r="AW129" s="14" t="s">
        <v>35</v>
      </c>
      <c r="AX129" s="14" t="s">
        <v>82</v>
      </c>
      <c r="AY129" s="225" t="s">
        <v>133</v>
      </c>
    </row>
    <row r="130" spans="1:65" s="2" customFormat="1" ht="16.5" customHeight="1">
      <c r="A130" s="34"/>
      <c r="B130" s="35"/>
      <c r="C130" s="188" t="s">
        <v>210</v>
      </c>
      <c r="D130" s="188" t="s">
        <v>135</v>
      </c>
      <c r="E130" s="189" t="s">
        <v>196</v>
      </c>
      <c r="F130" s="190" t="s">
        <v>197</v>
      </c>
      <c r="G130" s="191" t="s">
        <v>149</v>
      </c>
      <c r="H130" s="192">
        <v>428.63400000000001</v>
      </c>
      <c r="I130" s="193"/>
      <c r="J130" s="194">
        <f>ROUND(I130*H130,2)</f>
        <v>0</v>
      </c>
      <c r="K130" s="190" t="s">
        <v>139</v>
      </c>
      <c r="L130" s="39"/>
      <c r="M130" s="195" t="s">
        <v>28</v>
      </c>
      <c r="N130" s="196" t="s">
        <v>47</v>
      </c>
      <c r="O130" s="65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140</v>
      </c>
      <c r="AT130" s="199" t="s">
        <v>135</v>
      </c>
      <c r="AU130" s="199" t="s">
        <v>84</v>
      </c>
      <c r="AY130" s="17" t="s">
        <v>133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7" t="s">
        <v>140</v>
      </c>
      <c r="BK130" s="200">
        <f>ROUND(I130*H130,2)</f>
        <v>0</v>
      </c>
      <c r="BL130" s="17" t="s">
        <v>140</v>
      </c>
      <c r="BM130" s="199" t="s">
        <v>298</v>
      </c>
    </row>
    <row r="131" spans="1:65" s="2" customFormat="1" ht="10.199999999999999">
      <c r="A131" s="34"/>
      <c r="B131" s="35"/>
      <c r="C131" s="36"/>
      <c r="D131" s="201" t="s">
        <v>142</v>
      </c>
      <c r="E131" s="36"/>
      <c r="F131" s="202" t="s">
        <v>199</v>
      </c>
      <c r="G131" s="36"/>
      <c r="H131" s="36"/>
      <c r="I131" s="109"/>
      <c r="J131" s="36"/>
      <c r="K131" s="36"/>
      <c r="L131" s="39"/>
      <c r="M131" s="203"/>
      <c r="N131" s="204"/>
      <c r="O131" s="65"/>
      <c r="P131" s="65"/>
      <c r="Q131" s="65"/>
      <c r="R131" s="65"/>
      <c r="S131" s="65"/>
      <c r="T131" s="66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142</v>
      </c>
      <c r="AU131" s="17" t="s">
        <v>84</v>
      </c>
    </row>
    <row r="132" spans="1:65" s="13" customFormat="1" ht="10.199999999999999">
      <c r="B132" s="205"/>
      <c r="C132" s="206"/>
      <c r="D132" s="201" t="s">
        <v>144</v>
      </c>
      <c r="E132" s="207" t="s">
        <v>28</v>
      </c>
      <c r="F132" s="208" t="s">
        <v>327</v>
      </c>
      <c r="G132" s="206"/>
      <c r="H132" s="207" t="s">
        <v>28</v>
      </c>
      <c r="I132" s="209"/>
      <c r="J132" s="206"/>
      <c r="K132" s="206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144</v>
      </c>
      <c r="AU132" s="214" t="s">
        <v>84</v>
      </c>
      <c r="AV132" s="13" t="s">
        <v>82</v>
      </c>
      <c r="AW132" s="13" t="s">
        <v>35</v>
      </c>
      <c r="AX132" s="13" t="s">
        <v>74</v>
      </c>
      <c r="AY132" s="214" t="s">
        <v>133</v>
      </c>
    </row>
    <row r="133" spans="1:65" s="14" customFormat="1" ht="10.199999999999999">
      <c r="B133" s="215"/>
      <c r="C133" s="216"/>
      <c r="D133" s="201" t="s">
        <v>144</v>
      </c>
      <c r="E133" s="217" t="s">
        <v>28</v>
      </c>
      <c r="F133" s="218" t="s">
        <v>377</v>
      </c>
      <c r="G133" s="216"/>
      <c r="H133" s="219">
        <v>428.63400000000001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144</v>
      </c>
      <c r="AU133" s="225" t="s">
        <v>84</v>
      </c>
      <c r="AV133" s="14" t="s">
        <v>84</v>
      </c>
      <c r="AW133" s="14" t="s">
        <v>35</v>
      </c>
      <c r="AX133" s="14" t="s">
        <v>82</v>
      </c>
      <c r="AY133" s="225" t="s">
        <v>133</v>
      </c>
    </row>
    <row r="134" spans="1:65" s="2" customFormat="1" ht="16.5" customHeight="1">
      <c r="A134" s="34"/>
      <c r="B134" s="35"/>
      <c r="C134" s="188" t="s">
        <v>218</v>
      </c>
      <c r="D134" s="188" t="s">
        <v>135</v>
      </c>
      <c r="E134" s="189" t="s">
        <v>203</v>
      </c>
      <c r="F134" s="190" t="s">
        <v>204</v>
      </c>
      <c r="G134" s="191" t="s">
        <v>149</v>
      </c>
      <c r="H134" s="192">
        <v>476.26</v>
      </c>
      <c r="I134" s="193"/>
      <c r="J134" s="194">
        <f>ROUND(I134*H134,2)</f>
        <v>0</v>
      </c>
      <c r="K134" s="190" t="s">
        <v>139</v>
      </c>
      <c r="L134" s="39"/>
      <c r="M134" s="195" t="s">
        <v>28</v>
      </c>
      <c r="N134" s="196" t="s">
        <v>47</v>
      </c>
      <c r="O134" s="65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99" t="s">
        <v>140</v>
      </c>
      <c r="AT134" s="199" t="s">
        <v>135</v>
      </c>
      <c r="AU134" s="199" t="s">
        <v>84</v>
      </c>
      <c r="AY134" s="17" t="s">
        <v>133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7" t="s">
        <v>140</v>
      </c>
      <c r="BK134" s="200">
        <f>ROUND(I134*H134,2)</f>
        <v>0</v>
      </c>
      <c r="BL134" s="17" t="s">
        <v>140</v>
      </c>
      <c r="BM134" s="199" t="s">
        <v>205</v>
      </c>
    </row>
    <row r="135" spans="1:65" s="2" customFormat="1" ht="10.199999999999999">
      <c r="A135" s="34"/>
      <c r="B135" s="35"/>
      <c r="C135" s="36"/>
      <c r="D135" s="201" t="s">
        <v>142</v>
      </c>
      <c r="E135" s="36"/>
      <c r="F135" s="202" t="s">
        <v>206</v>
      </c>
      <c r="G135" s="36"/>
      <c r="H135" s="36"/>
      <c r="I135" s="109"/>
      <c r="J135" s="36"/>
      <c r="K135" s="36"/>
      <c r="L135" s="39"/>
      <c r="M135" s="203"/>
      <c r="N135" s="204"/>
      <c r="O135" s="65"/>
      <c r="P135" s="65"/>
      <c r="Q135" s="65"/>
      <c r="R135" s="65"/>
      <c r="S135" s="65"/>
      <c r="T135" s="66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142</v>
      </c>
      <c r="AU135" s="17" t="s">
        <v>84</v>
      </c>
    </row>
    <row r="136" spans="1:65" s="13" customFormat="1" ht="10.199999999999999">
      <c r="B136" s="205"/>
      <c r="C136" s="206"/>
      <c r="D136" s="201" t="s">
        <v>144</v>
      </c>
      <c r="E136" s="207" t="s">
        <v>28</v>
      </c>
      <c r="F136" s="208" t="s">
        <v>329</v>
      </c>
      <c r="G136" s="206"/>
      <c r="H136" s="207" t="s">
        <v>28</v>
      </c>
      <c r="I136" s="209"/>
      <c r="J136" s="206"/>
      <c r="K136" s="206"/>
      <c r="L136" s="210"/>
      <c r="M136" s="211"/>
      <c r="N136" s="212"/>
      <c r="O136" s="212"/>
      <c r="P136" s="212"/>
      <c r="Q136" s="212"/>
      <c r="R136" s="212"/>
      <c r="S136" s="212"/>
      <c r="T136" s="213"/>
      <c r="AT136" s="214" t="s">
        <v>144</v>
      </c>
      <c r="AU136" s="214" t="s">
        <v>84</v>
      </c>
      <c r="AV136" s="13" t="s">
        <v>82</v>
      </c>
      <c r="AW136" s="13" t="s">
        <v>35</v>
      </c>
      <c r="AX136" s="13" t="s">
        <v>74</v>
      </c>
      <c r="AY136" s="214" t="s">
        <v>133</v>
      </c>
    </row>
    <row r="137" spans="1:65" s="13" customFormat="1" ht="10.199999999999999">
      <c r="B137" s="205"/>
      <c r="C137" s="206"/>
      <c r="D137" s="201" t="s">
        <v>144</v>
      </c>
      <c r="E137" s="207" t="s">
        <v>28</v>
      </c>
      <c r="F137" s="208" t="s">
        <v>378</v>
      </c>
      <c r="G137" s="206"/>
      <c r="H137" s="207" t="s">
        <v>28</v>
      </c>
      <c r="I137" s="209"/>
      <c r="J137" s="206"/>
      <c r="K137" s="206"/>
      <c r="L137" s="210"/>
      <c r="M137" s="211"/>
      <c r="N137" s="212"/>
      <c r="O137" s="212"/>
      <c r="P137" s="212"/>
      <c r="Q137" s="212"/>
      <c r="R137" s="212"/>
      <c r="S137" s="212"/>
      <c r="T137" s="213"/>
      <c r="AT137" s="214" t="s">
        <v>144</v>
      </c>
      <c r="AU137" s="214" t="s">
        <v>84</v>
      </c>
      <c r="AV137" s="13" t="s">
        <v>82</v>
      </c>
      <c r="AW137" s="13" t="s">
        <v>35</v>
      </c>
      <c r="AX137" s="13" t="s">
        <v>74</v>
      </c>
      <c r="AY137" s="214" t="s">
        <v>133</v>
      </c>
    </row>
    <row r="138" spans="1:65" s="14" customFormat="1" ht="10.199999999999999">
      <c r="B138" s="215"/>
      <c r="C138" s="216"/>
      <c r="D138" s="201" t="s">
        <v>144</v>
      </c>
      <c r="E138" s="217" t="s">
        <v>28</v>
      </c>
      <c r="F138" s="218" t="s">
        <v>379</v>
      </c>
      <c r="G138" s="216"/>
      <c r="H138" s="219">
        <v>313.95</v>
      </c>
      <c r="I138" s="220"/>
      <c r="J138" s="216"/>
      <c r="K138" s="216"/>
      <c r="L138" s="221"/>
      <c r="M138" s="222"/>
      <c r="N138" s="223"/>
      <c r="O138" s="223"/>
      <c r="P138" s="223"/>
      <c r="Q138" s="223"/>
      <c r="R138" s="223"/>
      <c r="S138" s="223"/>
      <c r="T138" s="224"/>
      <c r="AT138" s="225" t="s">
        <v>144</v>
      </c>
      <c r="AU138" s="225" t="s">
        <v>84</v>
      </c>
      <c r="AV138" s="14" t="s">
        <v>84</v>
      </c>
      <c r="AW138" s="14" t="s">
        <v>35</v>
      </c>
      <c r="AX138" s="14" t="s">
        <v>74</v>
      </c>
      <c r="AY138" s="225" t="s">
        <v>133</v>
      </c>
    </row>
    <row r="139" spans="1:65" s="13" customFormat="1" ht="10.199999999999999">
      <c r="B139" s="205"/>
      <c r="C139" s="206"/>
      <c r="D139" s="201" t="s">
        <v>144</v>
      </c>
      <c r="E139" s="207" t="s">
        <v>28</v>
      </c>
      <c r="F139" s="208" t="s">
        <v>232</v>
      </c>
      <c r="G139" s="206"/>
      <c r="H139" s="207" t="s">
        <v>28</v>
      </c>
      <c r="I139" s="209"/>
      <c r="J139" s="206"/>
      <c r="K139" s="206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144</v>
      </c>
      <c r="AU139" s="214" t="s">
        <v>84</v>
      </c>
      <c r="AV139" s="13" t="s">
        <v>82</v>
      </c>
      <c r="AW139" s="13" t="s">
        <v>35</v>
      </c>
      <c r="AX139" s="13" t="s">
        <v>74</v>
      </c>
      <c r="AY139" s="214" t="s">
        <v>133</v>
      </c>
    </row>
    <row r="140" spans="1:65" s="14" customFormat="1" ht="10.199999999999999">
      <c r="B140" s="215"/>
      <c r="C140" s="216"/>
      <c r="D140" s="201" t="s">
        <v>144</v>
      </c>
      <c r="E140" s="217" t="s">
        <v>28</v>
      </c>
      <c r="F140" s="218" t="s">
        <v>365</v>
      </c>
      <c r="G140" s="216"/>
      <c r="H140" s="219">
        <v>162.31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144</v>
      </c>
      <c r="AU140" s="225" t="s">
        <v>84</v>
      </c>
      <c r="AV140" s="14" t="s">
        <v>84</v>
      </c>
      <c r="AW140" s="14" t="s">
        <v>35</v>
      </c>
      <c r="AX140" s="14" t="s">
        <v>74</v>
      </c>
      <c r="AY140" s="225" t="s">
        <v>133</v>
      </c>
    </row>
    <row r="141" spans="1:65" s="15" customFormat="1" ht="10.199999999999999">
      <c r="B141" s="226"/>
      <c r="C141" s="227"/>
      <c r="D141" s="201" t="s">
        <v>144</v>
      </c>
      <c r="E141" s="228" t="s">
        <v>28</v>
      </c>
      <c r="F141" s="229" t="s">
        <v>180</v>
      </c>
      <c r="G141" s="227"/>
      <c r="H141" s="230">
        <v>476.26</v>
      </c>
      <c r="I141" s="231"/>
      <c r="J141" s="227"/>
      <c r="K141" s="227"/>
      <c r="L141" s="232"/>
      <c r="M141" s="233"/>
      <c r="N141" s="234"/>
      <c r="O141" s="234"/>
      <c r="P141" s="234"/>
      <c r="Q141" s="234"/>
      <c r="R141" s="234"/>
      <c r="S141" s="234"/>
      <c r="T141" s="235"/>
      <c r="AT141" s="236" t="s">
        <v>144</v>
      </c>
      <c r="AU141" s="236" t="s">
        <v>84</v>
      </c>
      <c r="AV141" s="15" t="s">
        <v>140</v>
      </c>
      <c r="AW141" s="15" t="s">
        <v>35</v>
      </c>
      <c r="AX141" s="15" t="s">
        <v>82</v>
      </c>
      <c r="AY141" s="236" t="s">
        <v>133</v>
      </c>
    </row>
    <row r="142" spans="1:65" s="2" customFormat="1" ht="16.5" customHeight="1">
      <c r="A142" s="34"/>
      <c r="B142" s="35"/>
      <c r="C142" s="188" t="s">
        <v>224</v>
      </c>
      <c r="D142" s="188" t="s">
        <v>135</v>
      </c>
      <c r="E142" s="189" t="s">
        <v>219</v>
      </c>
      <c r="F142" s="190" t="s">
        <v>220</v>
      </c>
      <c r="G142" s="191" t="s">
        <v>138</v>
      </c>
      <c r="H142" s="192">
        <v>0.14399999999999999</v>
      </c>
      <c r="I142" s="193"/>
      <c r="J142" s="194">
        <f>ROUND(I142*H142,2)</f>
        <v>0</v>
      </c>
      <c r="K142" s="190" t="s">
        <v>139</v>
      </c>
      <c r="L142" s="39"/>
      <c r="M142" s="195" t="s">
        <v>28</v>
      </c>
      <c r="N142" s="196" t="s">
        <v>47</v>
      </c>
      <c r="O142" s="65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140</v>
      </c>
      <c r="AT142" s="199" t="s">
        <v>135</v>
      </c>
      <c r="AU142" s="199" t="s">
        <v>84</v>
      </c>
      <c r="AY142" s="17" t="s">
        <v>133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7" t="s">
        <v>140</v>
      </c>
      <c r="BK142" s="200">
        <f>ROUND(I142*H142,2)</f>
        <v>0</v>
      </c>
      <c r="BL142" s="17" t="s">
        <v>140</v>
      </c>
      <c r="BM142" s="199" t="s">
        <v>221</v>
      </c>
    </row>
    <row r="143" spans="1:65" s="2" customFormat="1" ht="10.199999999999999">
      <c r="A143" s="34"/>
      <c r="B143" s="35"/>
      <c r="C143" s="36"/>
      <c r="D143" s="201" t="s">
        <v>142</v>
      </c>
      <c r="E143" s="36"/>
      <c r="F143" s="202" t="s">
        <v>222</v>
      </c>
      <c r="G143" s="36"/>
      <c r="H143" s="36"/>
      <c r="I143" s="109"/>
      <c r="J143" s="36"/>
      <c r="K143" s="36"/>
      <c r="L143" s="39"/>
      <c r="M143" s="203"/>
      <c r="N143" s="204"/>
      <c r="O143" s="65"/>
      <c r="P143" s="65"/>
      <c r="Q143" s="65"/>
      <c r="R143" s="65"/>
      <c r="S143" s="65"/>
      <c r="T143" s="6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142</v>
      </c>
      <c r="AU143" s="17" t="s">
        <v>84</v>
      </c>
    </row>
    <row r="144" spans="1:65" s="13" customFormat="1" ht="10.199999999999999">
      <c r="B144" s="205"/>
      <c r="C144" s="206"/>
      <c r="D144" s="201" t="s">
        <v>144</v>
      </c>
      <c r="E144" s="207" t="s">
        <v>28</v>
      </c>
      <c r="F144" s="208" t="s">
        <v>380</v>
      </c>
      <c r="G144" s="206"/>
      <c r="H144" s="207" t="s">
        <v>28</v>
      </c>
      <c r="I144" s="209"/>
      <c r="J144" s="206"/>
      <c r="K144" s="206"/>
      <c r="L144" s="210"/>
      <c r="M144" s="211"/>
      <c r="N144" s="212"/>
      <c r="O144" s="212"/>
      <c r="P144" s="212"/>
      <c r="Q144" s="212"/>
      <c r="R144" s="212"/>
      <c r="S144" s="212"/>
      <c r="T144" s="213"/>
      <c r="AT144" s="214" t="s">
        <v>144</v>
      </c>
      <c r="AU144" s="214" t="s">
        <v>84</v>
      </c>
      <c r="AV144" s="13" t="s">
        <v>82</v>
      </c>
      <c r="AW144" s="13" t="s">
        <v>35</v>
      </c>
      <c r="AX144" s="13" t="s">
        <v>74</v>
      </c>
      <c r="AY144" s="214" t="s">
        <v>133</v>
      </c>
    </row>
    <row r="145" spans="1:65" s="14" customFormat="1" ht="10.199999999999999">
      <c r="B145" s="215"/>
      <c r="C145" s="216"/>
      <c r="D145" s="201" t="s">
        <v>144</v>
      </c>
      <c r="E145" s="217" t="s">
        <v>28</v>
      </c>
      <c r="F145" s="218" t="s">
        <v>354</v>
      </c>
      <c r="G145" s="216"/>
      <c r="H145" s="219">
        <v>0.14399999999999999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144</v>
      </c>
      <c r="AU145" s="225" t="s">
        <v>84</v>
      </c>
      <c r="AV145" s="14" t="s">
        <v>84</v>
      </c>
      <c r="AW145" s="14" t="s">
        <v>35</v>
      </c>
      <c r="AX145" s="14" t="s">
        <v>82</v>
      </c>
      <c r="AY145" s="225" t="s">
        <v>133</v>
      </c>
    </row>
    <row r="146" spans="1:65" s="2" customFormat="1" ht="16.5" customHeight="1">
      <c r="A146" s="34"/>
      <c r="B146" s="35"/>
      <c r="C146" s="188" t="s">
        <v>234</v>
      </c>
      <c r="D146" s="188" t="s">
        <v>135</v>
      </c>
      <c r="E146" s="189" t="s">
        <v>225</v>
      </c>
      <c r="F146" s="190" t="s">
        <v>226</v>
      </c>
      <c r="G146" s="191" t="s">
        <v>227</v>
      </c>
      <c r="H146" s="192">
        <v>857.26800000000003</v>
      </c>
      <c r="I146" s="193"/>
      <c r="J146" s="194">
        <f>ROUND(I146*H146,2)</f>
        <v>0</v>
      </c>
      <c r="K146" s="190" t="s">
        <v>28</v>
      </c>
      <c r="L146" s="39"/>
      <c r="M146" s="195" t="s">
        <v>28</v>
      </c>
      <c r="N146" s="196" t="s">
        <v>47</v>
      </c>
      <c r="O146" s="65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140</v>
      </c>
      <c r="AT146" s="199" t="s">
        <v>135</v>
      </c>
      <c r="AU146" s="199" t="s">
        <v>84</v>
      </c>
      <c r="AY146" s="17" t="s">
        <v>133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7" t="s">
        <v>140</v>
      </c>
      <c r="BK146" s="200">
        <f>ROUND(I146*H146,2)</f>
        <v>0</v>
      </c>
      <c r="BL146" s="17" t="s">
        <v>140</v>
      </c>
      <c r="BM146" s="199" t="s">
        <v>381</v>
      </c>
    </row>
    <row r="147" spans="1:65" s="2" customFormat="1" ht="10.199999999999999">
      <c r="A147" s="34"/>
      <c r="B147" s="35"/>
      <c r="C147" s="36"/>
      <c r="D147" s="201" t="s">
        <v>142</v>
      </c>
      <c r="E147" s="36"/>
      <c r="F147" s="202" t="s">
        <v>229</v>
      </c>
      <c r="G147" s="36"/>
      <c r="H147" s="36"/>
      <c r="I147" s="109"/>
      <c r="J147" s="36"/>
      <c r="K147" s="36"/>
      <c r="L147" s="39"/>
      <c r="M147" s="203"/>
      <c r="N147" s="204"/>
      <c r="O147" s="65"/>
      <c r="P147" s="65"/>
      <c r="Q147" s="65"/>
      <c r="R147" s="65"/>
      <c r="S147" s="65"/>
      <c r="T147" s="66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142</v>
      </c>
      <c r="AU147" s="17" t="s">
        <v>84</v>
      </c>
    </row>
    <row r="148" spans="1:65" s="13" customFormat="1" ht="10.199999999999999">
      <c r="B148" s="205"/>
      <c r="C148" s="206"/>
      <c r="D148" s="201" t="s">
        <v>144</v>
      </c>
      <c r="E148" s="207" t="s">
        <v>28</v>
      </c>
      <c r="F148" s="208" t="s">
        <v>338</v>
      </c>
      <c r="G148" s="206"/>
      <c r="H148" s="207" t="s">
        <v>28</v>
      </c>
      <c r="I148" s="209"/>
      <c r="J148" s="206"/>
      <c r="K148" s="206"/>
      <c r="L148" s="210"/>
      <c r="M148" s="211"/>
      <c r="N148" s="212"/>
      <c r="O148" s="212"/>
      <c r="P148" s="212"/>
      <c r="Q148" s="212"/>
      <c r="R148" s="212"/>
      <c r="S148" s="212"/>
      <c r="T148" s="213"/>
      <c r="AT148" s="214" t="s">
        <v>144</v>
      </c>
      <c r="AU148" s="214" t="s">
        <v>84</v>
      </c>
      <c r="AV148" s="13" t="s">
        <v>82</v>
      </c>
      <c r="AW148" s="13" t="s">
        <v>35</v>
      </c>
      <c r="AX148" s="13" t="s">
        <v>74</v>
      </c>
      <c r="AY148" s="214" t="s">
        <v>133</v>
      </c>
    </row>
    <row r="149" spans="1:65" s="13" customFormat="1" ht="10.199999999999999">
      <c r="B149" s="205"/>
      <c r="C149" s="206"/>
      <c r="D149" s="201" t="s">
        <v>144</v>
      </c>
      <c r="E149" s="207" t="s">
        <v>28</v>
      </c>
      <c r="F149" s="208" t="s">
        <v>378</v>
      </c>
      <c r="G149" s="206"/>
      <c r="H149" s="207" t="s">
        <v>28</v>
      </c>
      <c r="I149" s="209"/>
      <c r="J149" s="206"/>
      <c r="K149" s="206"/>
      <c r="L149" s="210"/>
      <c r="M149" s="211"/>
      <c r="N149" s="212"/>
      <c r="O149" s="212"/>
      <c r="P149" s="212"/>
      <c r="Q149" s="212"/>
      <c r="R149" s="212"/>
      <c r="S149" s="212"/>
      <c r="T149" s="213"/>
      <c r="AT149" s="214" t="s">
        <v>144</v>
      </c>
      <c r="AU149" s="214" t="s">
        <v>84</v>
      </c>
      <c r="AV149" s="13" t="s">
        <v>82</v>
      </c>
      <c r="AW149" s="13" t="s">
        <v>35</v>
      </c>
      <c r="AX149" s="13" t="s">
        <v>74</v>
      </c>
      <c r="AY149" s="214" t="s">
        <v>133</v>
      </c>
    </row>
    <row r="150" spans="1:65" s="14" customFormat="1" ht="10.199999999999999">
      <c r="B150" s="215"/>
      <c r="C150" s="216"/>
      <c r="D150" s="201" t="s">
        <v>144</v>
      </c>
      <c r="E150" s="217" t="s">
        <v>28</v>
      </c>
      <c r="F150" s="218" t="s">
        <v>382</v>
      </c>
      <c r="G150" s="216"/>
      <c r="H150" s="219">
        <v>565.11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144</v>
      </c>
      <c r="AU150" s="225" t="s">
        <v>84</v>
      </c>
      <c r="AV150" s="14" t="s">
        <v>84</v>
      </c>
      <c r="AW150" s="14" t="s">
        <v>35</v>
      </c>
      <c r="AX150" s="14" t="s">
        <v>74</v>
      </c>
      <c r="AY150" s="225" t="s">
        <v>133</v>
      </c>
    </row>
    <row r="151" spans="1:65" s="13" customFormat="1" ht="10.199999999999999">
      <c r="B151" s="205"/>
      <c r="C151" s="206"/>
      <c r="D151" s="201" t="s">
        <v>144</v>
      </c>
      <c r="E151" s="207" t="s">
        <v>28</v>
      </c>
      <c r="F151" s="208" t="s">
        <v>232</v>
      </c>
      <c r="G151" s="206"/>
      <c r="H151" s="207" t="s">
        <v>28</v>
      </c>
      <c r="I151" s="209"/>
      <c r="J151" s="206"/>
      <c r="K151" s="206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144</v>
      </c>
      <c r="AU151" s="214" t="s">
        <v>84</v>
      </c>
      <c r="AV151" s="13" t="s">
        <v>82</v>
      </c>
      <c r="AW151" s="13" t="s">
        <v>35</v>
      </c>
      <c r="AX151" s="13" t="s">
        <v>74</v>
      </c>
      <c r="AY151" s="214" t="s">
        <v>133</v>
      </c>
    </row>
    <row r="152" spans="1:65" s="14" customFormat="1" ht="10.199999999999999">
      <c r="B152" s="215"/>
      <c r="C152" s="216"/>
      <c r="D152" s="201" t="s">
        <v>144</v>
      </c>
      <c r="E152" s="217" t="s">
        <v>28</v>
      </c>
      <c r="F152" s="218" t="s">
        <v>383</v>
      </c>
      <c r="G152" s="216"/>
      <c r="H152" s="219">
        <v>292.15800000000002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144</v>
      </c>
      <c r="AU152" s="225" t="s">
        <v>84</v>
      </c>
      <c r="AV152" s="14" t="s">
        <v>84</v>
      </c>
      <c r="AW152" s="14" t="s">
        <v>35</v>
      </c>
      <c r="AX152" s="14" t="s">
        <v>74</v>
      </c>
      <c r="AY152" s="225" t="s">
        <v>133</v>
      </c>
    </row>
    <row r="153" spans="1:65" s="15" customFormat="1" ht="10.199999999999999">
      <c r="B153" s="226"/>
      <c r="C153" s="227"/>
      <c r="D153" s="201" t="s">
        <v>144</v>
      </c>
      <c r="E153" s="228" t="s">
        <v>28</v>
      </c>
      <c r="F153" s="229" t="s">
        <v>180</v>
      </c>
      <c r="G153" s="227"/>
      <c r="H153" s="230">
        <v>857.26800000000003</v>
      </c>
      <c r="I153" s="231"/>
      <c r="J153" s="227"/>
      <c r="K153" s="227"/>
      <c r="L153" s="232"/>
      <c r="M153" s="233"/>
      <c r="N153" s="234"/>
      <c r="O153" s="234"/>
      <c r="P153" s="234"/>
      <c r="Q153" s="234"/>
      <c r="R153" s="234"/>
      <c r="S153" s="234"/>
      <c r="T153" s="235"/>
      <c r="AT153" s="236" t="s">
        <v>144</v>
      </c>
      <c r="AU153" s="236" t="s">
        <v>84</v>
      </c>
      <c r="AV153" s="15" t="s">
        <v>140</v>
      </c>
      <c r="AW153" s="15" t="s">
        <v>35</v>
      </c>
      <c r="AX153" s="15" t="s">
        <v>82</v>
      </c>
      <c r="AY153" s="236" t="s">
        <v>133</v>
      </c>
    </row>
    <row r="154" spans="1:65" s="2" customFormat="1" ht="16.5" customHeight="1">
      <c r="A154" s="34"/>
      <c r="B154" s="35"/>
      <c r="C154" s="188" t="s">
        <v>8</v>
      </c>
      <c r="D154" s="188" t="s">
        <v>135</v>
      </c>
      <c r="E154" s="189" t="s">
        <v>235</v>
      </c>
      <c r="F154" s="190" t="s">
        <v>236</v>
      </c>
      <c r="G154" s="191" t="s">
        <v>227</v>
      </c>
      <c r="H154" s="192">
        <v>1.0089999999999999</v>
      </c>
      <c r="I154" s="193"/>
      <c r="J154" s="194">
        <f>ROUND(I154*H154,2)</f>
        <v>0</v>
      </c>
      <c r="K154" s="190" t="s">
        <v>28</v>
      </c>
      <c r="L154" s="39"/>
      <c r="M154" s="195" t="s">
        <v>28</v>
      </c>
      <c r="N154" s="196" t="s">
        <v>47</v>
      </c>
      <c r="O154" s="65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140</v>
      </c>
      <c r="AT154" s="199" t="s">
        <v>135</v>
      </c>
      <c r="AU154" s="199" t="s">
        <v>84</v>
      </c>
      <c r="AY154" s="17" t="s">
        <v>133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7" t="s">
        <v>140</v>
      </c>
      <c r="BK154" s="200">
        <f>ROUND(I154*H154,2)</f>
        <v>0</v>
      </c>
      <c r="BL154" s="17" t="s">
        <v>140</v>
      </c>
      <c r="BM154" s="199" t="s">
        <v>384</v>
      </c>
    </row>
    <row r="155" spans="1:65" s="2" customFormat="1" ht="10.199999999999999">
      <c r="A155" s="34"/>
      <c r="B155" s="35"/>
      <c r="C155" s="36"/>
      <c r="D155" s="201" t="s">
        <v>142</v>
      </c>
      <c r="E155" s="36"/>
      <c r="F155" s="202" t="s">
        <v>238</v>
      </c>
      <c r="G155" s="36"/>
      <c r="H155" s="36"/>
      <c r="I155" s="109"/>
      <c r="J155" s="36"/>
      <c r="K155" s="36"/>
      <c r="L155" s="39"/>
      <c r="M155" s="203"/>
      <c r="N155" s="204"/>
      <c r="O155" s="65"/>
      <c r="P155" s="65"/>
      <c r="Q155" s="65"/>
      <c r="R155" s="65"/>
      <c r="S155" s="65"/>
      <c r="T155" s="6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142</v>
      </c>
      <c r="AU155" s="17" t="s">
        <v>84</v>
      </c>
    </row>
    <row r="156" spans="1:65" s="13" customFormat="1" ht="10.199999999999999">
      <c r="B156" s="205"/>
      <c r="C156" s="206"/>
      <c r="D156" s="201" t="s">
        <v>144</v>
      </c>
      <c r="E156" s="207" t="s">
        <v>28</v>
      </c>
      <c r="F156" s="208" t="s">
        <v>342</v>
      </c>
      <c r="G156" s="206"/>
      <c r="H156" s="207" t="s">
        <v>28</v>
      </c>
      <c r="I156" s="209"/>
      <c r="J156" s="206"/>
      <c r="K156" s="206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144</v>
      </c>
      <c r="AU156" s="214" t="s">
        <v>84</v>
      </c>
      <c r="AV156" s="13" t="s">
        <v>82</v>
      </c>
      <c r="AW156" s="13" t="s">
        <v>35</v>
      </c>
      <c r="AX156" s="13" t="s">
        <v>74</v>
      </c>
      <c r="AY156" s="214" t="s">
        <v>133</v>
      </c>
    </row>
    <row r="157" spans="1:65" s="14" customFormat="1" ht="10.199999999999999">
      <c r="B157" s="215"/>
      <c r="C157" s="216"/>
      <c r="D157" s="201" t="s">
        <v>144</v>
      </c>
      <c r="E157" s="217" t="s">
        <v>28</v>
      </c>
      <c r="F157" s="218" t="s">
        <v>385</v>
      </c>
      <c r="G157" s="216"/>
      <c r="H157" s="219">
        <v>1.0089999999999999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144</v>
      </c>
      <c r="AU157" s="225" t="s">
        <v>84</v>
      </c>
      <c r="AV157" s="14" t="s">
        <v>84</v>
      </c>
      <c r="AW157" s="14" t="s">
        <v>35</v>
      </c>
      <c r="AX157" s="14" t="s">
        <v>82</v>
      </c>
      <c r="AY157" s="225" t="s">
        <v>133</v>
      </c>
    </row>
    <row r="158" spans="1:65" s="12" customFormat="1" ht="22.8" customHeight="1">
      <c r="B158" s="172"/>
      <c r="C158" s="173"/>
      <c r="D158" s="174" t="s">
        <v>73</v>
      </c>
      <c r="E158" s="186" t="s">
        <v>140</v>
      </c>
      <c r="F158" s="186" t="s">
        <v>386</v>
      </c>
      <c r="G158" s="173"/>
      <c r="H158" s="173"/>
      <c r="I158" s="176"/>
      <c r="J158" s="187">
        <f>BK158</f>
        <v>0</v>
      </c>
      <c r="K158" s="173"/>
      <c r="L158" s="178"/>
      <c r="M158" s="179"/>
      <c r="N158" s="180"/>
      <c r="O158" s="180"/>
      <c r="P158" s="181">
        <f>SUM(P159:P162)</f>
        <v>0</v>
      </c>
      <c r="Q158" s="180"/>
      <c r="R158" s="181">
        <f>SUM(R159:R162)</f>
        <v>100.96332480000001</v>
      </c>
      <c r="S158" s="180"/>
      <c r="T158" s="182">
        <f>SUM(T159:T162)</f>
        <v>0</v>
      </c>
      <c r="AR158" s="183" t="s">
        <v>82</v>
      </c>
      <c r="AT158" s="184" t="s">
        <v>73</v>
      </c>
      <c r="AU158" s="184" t="s">
        <v>82</v>
      </c>
      <c r="AY158" s="183" t="s">
        <v>133</v>
      </c>
      <c r="BK158" s="185">
        <f>SUM(BK159:BK162)</f>
        <v>0</v>
      </c>
    </row>
    <row r="159" spans="1:65" s="2" customFormat="1" ht="16.5" customHeight="1">
      <c r="A159" s="34"/>
      <c r="B159" s="35"/>
      <c r="C159" s="188" t="s">
        <v>249</v>
      </c>
      <c r="D159" s="188" t="s">
        <v>135</v>
      </c>
      <c r="E159" s="189" t="s">
        <v>387</v>
      </c>
      <c r="F159" s="190" t="s">
        <v>388</v>
      </c>
      <c r="G159" s="191" t="s">
        <v>149</v>
      </c>
      <c r="H159" s="192">
        <v>47.31</v>
      </c>
      <c r="I159" s="193"/>
      <c r="J159" s="194">
        <f>ROUND(I159*H159,2)</f>
        <v>0</v>
      </c>
      <c r="K159" s="190" t="s">
        <v>28</v>
      </c>
      <c r="L159" s="39"/>
      <c r="M159" s="195" t="s">
        <v>28</v>
      </c>
      <c r="N159" s="196" t="s">
        <v>47</v>
      </c>
      <c r="O159" s="65"/>
      <c r="P159" s="197">
        <f>O159*H159</f>
        <v>0</v>
      </c>
      <c r="Q159" s="197">
        <v>2.13408</v>
      </c>
      <c r="R159" s="197">
        <f>Q159*H159</f>
        <v>100.96332480000001</v>
      </c>
      <c r="S159" s="197">
        <v>0</v>
      </c>
      <c r="T159" s="198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199" t="s">
        <v>140</v>
      </c>
      <c r="AT159" s="199" t="s">
        <v>135</v>
      </c>
      <c r="AU159" s="199" t="s">
        <v>84</v>
      </c>
      <c r="AY159" s="17" t="s">
        <v>133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7" t="s">
        <v>140</v>
      </c>
      <c r="BK159" s="200">
        <f>ROUND(I159*H159,2)</f>
        <v>0</v>
      </c>
      <c r="BL159" s="17" t="s">
        <v>140</v>
      </c>
      <c r="BM159" s="199" t="s">
        <v>389</v>
      </c>
    </row>
    <row r="160" spans="1:65" s="2" customFormat="1" ht="10.199999999999999">
      <c r="A160" s="34"/>
      <c r="B160" s="35"/>
      <c r="C160" s="36"/>
      <c r="D160" s="201" t="s">
        <v>142</v>
      </c>
      <c r="E160" s="36"/>
      <c r="F160" s="202" t="s">
        <v>390</v>
      </c>
      <c r="G160" s="36"/>
      <c r="H160" s="36"/>
      <c r="I160" s="109"/>
      <c r="J160" s="36"/>
      <c r="K160" s="36"/>
      <c r="L160" s="39"/>
      <c r="M160" s="203"/>
      <c r="N160" s="204"/>
      <c r="O160" s="65"/>
      <c r="P160" s="65"/>
      <c r="Q160" s="65"/>
      <c r="R160" s="65"/>
      <c r="S160" s="65"/>
      <c r="T160" s="66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7" t="s">
        <v>142</v>
      </c>
      <c r="AU160" s="17" t="s">
        <v>84</v>
      </c>
    </row>
    <row r="161" spans="1:65" s="13" customFormat="1" ht="10.199999999999999">
      <c r="B161" s="205"/>
      <c r="C161" s="206"/>
      <c r="D161" s="201" t="s">
        <v>144</v>
      </c>
      <c r="E161" s="207" t="s">
        <v>28</v>
      </c>
      <c r="F161" s="208" t="s">
        <v>391</v>
      </c>
      <c r="G161" s="206"/>
      <c r="H161" s="207" t="s">
        <v>28</v>
      </c>
      <c r="I161" s="209"/>
      <c r="J161" s="206"/>
      <c r="K161" s="206"/>
      <c r="L161" s="210"/>
      <c r="M161" s="211"/>
      <c r="N161" s="212"/>
      <c r="O161" s="212"/>
      <c r="P161" s="212"/>
      <c r="Q161" s="212"/>
      <c r="R161" s="212"/>
      <c r="S161" s="212"/>
      <c r="T161" s="213"/>
      <c r="AT161" s="214" t="s">
        <v>144</v>
      </c>
      <c r="AU161" s="214" t="s">
        <v>84</v>
      </c>
      <c r="AV161" s="13" t="s">
        <v>82</v>
      </c>
      <c r="AW161" s="13" t="s">
        <v>35</v>
      </c>
      <c r="AX161" s="13" t="s">
        <v>74</v>
      </c>
      <c r="AY161" s="214" t="s">
        <v>133</v>
      </c>
    </row>
    <row r="162" spans="1:65" s="14" customFormat="1" ht="10.199999999999999">
      <c r="B162" s="215"/>
      <c r="C162" s="216"/>
      <c r="D162" s="201" t="s">
        <v>144</v>
      </c>
      <c r="E162" s="217" t="s">
        <v>28</v>
      </c>
      <c r="F162" s="218" t="s">
        <v>376</v>
      </c>
      <c r="G162" s="216"/>
      <c r="H162" s="219">
        <v>47.31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144</v>
      </c>
      <c r="AU162" s="225" t="s">
        <v>84</v>
      </c>
      <c r="AV162" s="14" t="s">
        <v>84</v>
      </c>
      <c r="AW162" s="14" t="s">
        <v>35</v>
      </c>
      <c r="AX162" s="14" t="s">
        <v>82</v>
      </c>
      <c r="AY162" s="225" t="s">
        <v>133</v>
      </c>
    </row>
    <row r="163" spans="1:65" s="12" customFormat="1" ht="22.8" customHeight="1">
      <c r="B163" s="172"/>
      <c r="C163" s="173"/>
      <c r="D163" s="174" t="s">
        <v>73</v>
      </c>
      <c r="E163" s="186" t="s">
        <v>195</v>
      </c>
      <c r="F163" s="186" t="s">
        <v>264</v>
      </c>
      <c r="G163" s="173"/>
      <c r="H163" s="173"/>
      <c r="I163" s="176"/>
      <c r="J163" s="187">
        <f>BK163</f>
        <v>0</v>
      </c>
      <c r="K163" s="173"/>
      <c r="L163" s="178"/>
      <c r="M163" s="179"/>
      <c r="N163" s="180"/>
      <c r="O163" s="180"/>
      <c r="P163" s="181">
        <f>SUM(P164:P167)</f>
        <v>0</v>
      </c>
      <c r="Q163" s="180"/>
      <c r="R163" s="181">
        <f>SUM(R164:R167)</f>
        <v>0</v>
      </c>
      <c r="S163" s="180"/>
      <c r="T163" s="182">
        <f>SUM(T164:T167)</f>
        <v>273.60000000000002</v>
      </c>
      <c r="AR163" s="183" t="s">
        <v>82</v>
      </c>
      <c r="AT163" s="184" t="s">
        <v>73</v>
      </c>
      <c r="AU163" s="184" t="s">
        <v>82</v>
      </c>
      <c r="AY163" s="183" t="s">
        <v>133</v>
      </c>
      <c r="BK163" s="185">
        <f>SUM(BK164:BK167)</f>
        <v>0</v>
      </c>
    </row>
    <row r="164" spans="1:65" s="2" customFormat="1" ht="16.5" customHeight="1">
      <c r="A164" s="34"/>
      <c r="B164" s="35"/>
      <c r="C164" s="188" t="s">
        <v>258</v>
      </c>
      <c r="D164" s="188" t="s">
        <v>135</v>
      </c>
      <c r="E164" s="189" t="s">
        <v>265</v>
      </c>
      <c r="F164" s="190" t="s">
        <v>266</v>
      </c>
      <c r="G164" s="191" t="s">
        <v>213</v>
      </c>
      <c r="H164" s="192">
        <v>13680</v>
      </c>
      <c r="I164" s="193"/>
      <c r="J164" s="194">
        <f>ROUND(I164*H164,2)</f>
        <v>0</v>
      </c>
      <c r="K164" s="190" t="s">
        <v>139</v>
      </c>
      <c r="L164" s="39"/>
      <c r="M164" s="195" t="s">
        <v>28</v>
      </c>
      <c r="N164" s="196" t="s">
        <v>47</v>
      </c>
      <c r="O164" s="65"/>
      <c r="P164" s="197">
        <f>O164*H164</f>
        <v>0</v>
      </c>
      <c r="Q164" s="197">
        <v>0</v>
      </c>
      <c r="R164" s="197">
        <f>Q164*H164</f>
        <v>0</v>
      </c>
      <c r="S164" s="197">
        <v>0.02</v>
      </c>
      <c r="T164" s="198">
        <f>S164*H164</f>
        <v>273.60000000000002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199" t="s">
        <v>140</v>
      </c>
      <c r="AT164" s="199" t="s">
        <v>135</v>
      </c>
      <c r="AU164" s="199" t="s">
        <v>84</v>
      </c>
      <c r="AY164" s="17" t="s">
        <v>133</v>
      </c>
      <c r="BE164" s="200">
        <f>IF(N164="základní",J164,0)</f>
        <v>0</v>
      </c>
      <c r="BF164" s="200">
        <f>IF(N164="snížená",J164,0)</f>
        <v>0</v>
      </c>
      <c r="BG164" s="200">
        <f>IF(N164="zákl. přenesená",J164,0)</f>
        <v>0</v>
      </c>
      <c r="BH164" s="200">
        <f>IF(N164="sníž. přenesená",J164,0)</f>
        <v>0</v>
      </c>
      <c r="BI164" s="200">
        <f>IF(N164="nulová",J164,0)</f>
        <v>0</v>
      </c>
      <c r="BJ164" s="17" t="s">
        <v>140</v>
      </c>
      <c r="BK164" s="200">
        <f>ROUND(I164*H164,2)</f>
        <v>0</v>
      </c>
      <c r="BL164" s="17" t="s">
        <v>140</v>
      </c>
      <c r="BM164" s="199" t="s">
        <v>267</v>
      </c>
    </row>
    <row r="165" spans="1:65" s="2" customFormat="1" ht="19.2">
      <c r="A165" s="34"/>
      <c r="B165" s="35"/>
      <c r="C165" s="36"/>
      <c r="D165" s="201" t="s">
        <v>142</v>
      </c>
      <c r="E165" s="36"/>
      <c r="F165" s="202" t="s">
        <v>268</v>
      </c>
      <c r="G165" s="36"/>
      <c r="H165" s="36"/>
      <c r="I165" s="109"/>
      <c r="J165" s="36"/>
      <c r="K165" s="36"/>
      <c r="L165" s="39"/>
      <c r="M165" s="203"/>
      <c r="N165" s="204"/>
      <c r="O165" s="65"/>
      <c r="P165" s="65"/>
      <c r="Q165" s="65"/>
      <c r="R165" s="65"/>
      <c r="S165" s="65"/>
      <c r="T165" s="66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142</v>
      </c>
      <c r="AU165" s="17" t="s">
        <v>84</v>
      </c>
    </row>
    <row r="166" spans="1:65" s="13" customFormat="1" ht="10.199999999999999">
      <c r="B166" s="205"/>
      <c r="C166" s="206"/>
      <c r="D166" s="201" t="s">
        <v>144</v>
      </c>
      <c r="E166" s="207" t="s">
        <v>28</v>
      </c>
      <c r="F166" s="208" t="s">
        <v>347</v>
      </c>
      <c r="G166" s="206"/>
      <c r="H166" s="207" t="s">
        <v>28</v>
      </c>
      <c r="I166" s="209"/>
      <c r="J166" s="206"/>
      <c r="K166" s="206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144</v>
      </c>
      <c r="AU166" s="214" t="s">
        <v>84</v>
      </c>
      <c r="AV166" s="13" t="s">
        <v>82</v>
      </c>
      <c r="AW166" s="13" t="s">
        <v>35</v>
      </c>
      <c r="AX166" s="13" t="s">
        <v>74</v>
      </c>
      <c r="AY166" s="214" t="s">
        <v>133</v>
      </c>
    </row>
    <row r="167" spans="1:65" s="14" customFormat="1" ht="10.199999999999999">
      <c r="B167" s="215"/>
      <c r="C167" s="216"/>
      <c r="D167" s="201" t="s">
        <v>144</v>
      </c>
      <c r="E167" s="217" t="s">
        <v>28</v>
      </c>
      <c r="F167" s="218" t="s">
        <v>392</v>
      </c>
      <c r="G167" s="216"/>
      <c r="H167" s="219">
        <v>13680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144</v>
      </c>
      <c r="AU167" s="225" t="s">
        <v>84</v>
      </c>
      <c r="AV167" s="14" t="s">
        <v>84</v>
      </c>
      <c r="AW167" s="14" t="s">
        <v>35</v>
      </c>
      <c r="AX167" s="14" t="s">
        <v>82</v>
      </c>
      <c r="AY167" s="225" t="s">
        <v>133</v>
      </c>
    </row>
    <row r="168" spans="1:65" s="12" customFormat="1" ht="22.8" customHeight="1">
      <c r="B168" s="172"/>
      <c r="C168" s="173"/>
      <c r="D168" s="174" t="s">
        <v>73</v>
      </c>
      <c r="E168" s="186" t="s">
        <v>271</v>
      </c>
      <c r="F168" s="186" t="s">
        <v>272</v>
      </c>
      <c r="G168" s="173"/>
      <c r="H168" s="173"/>
      <c r="I168" s="176"/>
      <c r="J168" s="187">
        <f>BK168</f>
        <v>0</v>
      </c>
      <c r="K168" s="173"/>
      <c r="L168" s="178"/>
      <c r="M168" s="179"/>
      <c r="N168" s="180"/>
      <c r="O168" s="180"/>
      <c r="P168" s="181">
        <f>SUM(P169:P172)</f>
        <v>0</v>
      </c>
      <c r="Q168" s="180"/>
      <c r="R168" s="181">
        <f>SUM(R169:R172)</f>
        <v>0</v>
      </c>
      <c r="S168" s="180"/>
      <c r="T168" s="182">
        <f>SUM(T169:T172)</f>
        <v>0</v>
      </c>
      <c r="AR168" s="183" t="s">
        <v>82</v>
      </c>
      <c r="AT168" s="184" t="s">
        <v>73</v>
      </c>
      <c r="AU168" s="184" t="s">
        <v>82</v>
      </c>
      <c r="AY168" s="183" t="s">
        <v>133</v>
      </c>
      <c r="BK168" s="185">
        <f>SUM(BK169:BK172)</f>
        <v>0</v>
      </c>
    </row>
    <row r="169" spans="1:65" s="2" customFormat="1" ht="16.5" customHeight="1">
      <c r="A169" s="34"/>
      <c r="B169" s="35"/>
      <c r="C169" s="188" t="s">
        <v>241</v>
      </c>
      <c r="D169" s="188" t="s">
        <v>135</v>
      </c>
      <c r="E169" s="189" t="s">
        <v>274</v>
      </c>
      <c r="F169" s="190" t="s">
        <v>275</v>
      </c>
      <c r="G169" s="191" t="s">
        <v>227</v>
      </c>
      <c r="H169" s="192">
        <v>0.52</v>
      </c>
      <c r="I169" s="193"/>
      <c r="J169" s="194">
        <f>ROUND(I169*H169,2)</f>
        <v>0</v>
      </c>
      <c r="K169" s="190" t="s">
        <v>28</v>
      </c>
      <c r="L169" s="39"/>
      <c r="M169" s="195" t="s">
        <v>28</v>
      </c>
      <c r="N169" s="196" t="s">
        <v>47</v>
      </c>
      <c r="O169" s="65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99" t="s">
        <v>140</v>
      </c>
      <c r="AT169" s="199" t="s">
        <v>135</v>
      </c>
      <c r="AU169" s="199" t="s">
        <v>84</v>
      </c>
      <c r="AY169" s="17" t="s">
        <v>133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7" t="s">
        <v>140</v>
      </c>
      <c r="BK169" s="200">
        <f>ROUND(I169*H169,2)</f>
        <v>0</v>
      </c>
      <c r="BL169" s="17" t="s">
        <v>140</v>
      </c>
      <c r="BM169" s="199" t="s">
        <v>393</v>
      </c>
    </row>
    <row r="170" spans="1:65" s="2" customFormat="1" ht="10.199999999999999">
      <c r="A170" s="34"/>
      <c r="B170" s="35"/>
      <c r="C170" s="36"/>
      <c r="D170" s="201" t="s">
        <v>142</v>
      </c>
      <c r="E170" s="36"/>
      <c r="F170" s="202" t="s">
        <v>277</v>
      </c>
      <c r="G170" s="36"/>
      <c r="H170" s="36"/>
      <c r="I170" s="109"/>
      <c r="J170" s="36"/>
      <c r="K170" s="36"/>
      <c r="L170" s="39"/>
      <c r="M170" s="203"/>
      <c r="N170" s="204"/>
      <c r="O170" s="65"/>
      <c r="P170" s="65"/>
      <c r="Q170" s="65"/>
      <c r="R170" s="65"/>
      <c r="S170" s="65"/>
      <c r="T170" s="66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142</v>
      </c>
      <c r="AU170" s="17" t="s">
        <v>84</v>
      </c>
    </row>
    <row r="171" spans="1:65" s="13" customFormat="1" ht="10.199999999999999">
      <c r="B171" s="205"/>
      <c r="C171" s="206"/>
      <c r="D171" s="201" t="s">
        <v>144</v>
      </c>
      <c r="E171" s="207" t="s">
        <v>28</v>
      </c>
      <c r="F171" s="208" t="s">
        <v>350</v>
      </c>
      <c r="G171" s="206"/>
      <c r="H171" s="207" t="s">
        <v>28</v>
      </c>
      <c r="I171" s="209"/>
      <c r="J171" s="206"/>
      <c r="K171" s="206"/>
      <c r="L171" s="210"/>
      <c r="M171" s="211"/>
      <c r="N171" s="212"/>
      <c r="O171" s="212"/>
      <c r="P171" s="212"/>
      <c r="Q171" s="212"/>
      <c r="R171" s="212"/>
      <c r="S171" s="212"/>
      <c r="T171" s="213"/>
      <c r="AT171" s="214" t="s">
        <v>144</v>
      </c>
      <c r="AU171" s="214" t="s">
        <v>84</v>
      </c>
      <c r="AV171" s="13" t="s">
        <v>82</v>
      </c>
      <c r="AW171" s="13" t="s">
        <v>35</v>
      </c>
      <c r="AX171" s="13" t="s">
        <v>74</v>
      </c>
      <c r="AY171" s="214" t="s">
        <v>133</v>
      </c>
    </row>
    <row r="172" spans="1:65" s="14" customFormat="1" ht="10.199999999999999">
      <c r="B172" s="215"/>
      <c r="C172" s="216"/>
      <c r="D172" s="201" t="s">
        <v>144</v>
      </c>
      <c r="E172" s="217" t="s">
        <v>28</v>
      </c>
      <c r="F172" s="218" t="s">
        <v>394</v>
      </c>
      <c r="G172" s="216"/>
      <c r="H172" s="219">
        <v>0.52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144</v>
      </c>
      <c r="AU172" s="225" t="s">
        <v>84</v>
      </c>
      <c r="AV172" s="14" t="s">
        <v>84</v>
      </c>
      <c r="AW172" s="14" t="s">
        <v>35</v>
      </c>
      <c r="AX172" s="14" t="s">
        <v>82</v>
      </c>
      <c r="AY172" s="225" t="s">
        <v>133</v>
      </c>
    </row>
    <row r="173" spans="1:65" s="12" customFormat="1" ht="22.8" customHeight="1">
      <c r="B173" s="172"/>
      <c r="C173" s="173"/>
      <c r="D173" s="174" t="s">
        <v>73</v>
      </c>
      <c r="E173" s="186" t="s">
        <v>280</v>
      </c>
      <c r="F173" s="186" t="s">
        <v>281</v>
      </c>
      <c r="G173" s="173"/>
      <c r="H173" s="173"/>
      <c r="I173" s="176"/>
      <c r="J173" s="187">
        <f>BK173</f>
        <v>0</v>
      </c>
      <c r="K173" s="173"/>
      <c r="L173" s="178"/>
      <c r="M173" s="179"/>
      <c r="N173" s="180"/>
      <c r="O173" s="180"/>
      <c r="P173" s="181">
        <f>SUM(P174:P175)</f>
        <v>0</v>
      </c>
      <c r="Q173" s="180"/>
      <c r="R173" s="181">
        <f>SUM(R174:R175)</f>
        <v>0</v>
      </c>
      <c r="S173" s="180"/>
      <c r="T173" s="182">
        <f>SUM(T174:T175)</f>
        <v>0</v>
      </c>
      <c r="AR173" s="183" t="s">
        <v>82</v>
      </c>
      <c r="AT173" s="184" t="s">
        <v>73</v>
      </c>
      <c r="AU173" s="184" t="s">
        <v>82</v>
      </c>
      <c r="AY173" s="183" t="s">
        <v>133</v>
      </c>
      <c r="BK173" s="185">
        <f>SUM(BK174:BK175)</f>
        <v>0</v>
      </c>
    </row>
    <row r="174" spans="1:65" s="2" customFormat="1" ht="16.5" customHeight="1">
      <c r="A174" s="34"/>
      <c r="B174" s="35"/>
      <c r="C174" s="188" t="s">
        <v>273</v>
      </c>
      <c r="D174" s="188" t="s">
        <v>135</v>
      </c>
      <c r="E174" s="189" t="s">
        <v>283</v>
      </c>
      <c r="F174" s="190" t="s">
        <v>284</v>
      </c>
      <c r="G174" s="191" t="s">
        <v>227</v>
      </c>
      <c r="H174" s="192">
        <v>100.96299999999999</v>
      </c>
      <c r="I174" s="193"/>
      <c r="J174" s="194">
        <f>ROUND(I174*H174,2)</f>
        <v>0</v>
      </c>
      <c r="K174" s="190" t="s">
        <v>139</v>
      </c>
      <c r="L174" s="39"/>
      <c r="M174" s="195" t="s">
        <v>28</v>
      </c>
      <c r="N174" s="196" t="s">
        <v>47</v>
      </c>
      <c r="O174" s="65"/>
      <c r="P174" s="197">
        <f>O174*H174</f>
        <v>0</v>
      </c>
      <c r="Q174" s="197">
        <v>0</v>
      </c>
      <c r="R174" s="197">
        <f>Q174*H174</f>
        <v>0</v>
      </c>
      <c r="S174" s="197">
        <v>0</v>
      </c>
      <c r="T174" s="19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99" t="s">
        <v>140</v>
      </c>
      <c r="AT174" s="199" t="s">
        <v>135</v>
      </c>
      <c r="AU174" s="199" t="s">
        <v>84</v>
      </c>
      <c r="AY174" s="17" t="s">
        <v>133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7" t="s">
        <v>140</v>
      </c>
      <c r="BK174" s="200">
        <f>ROUND(I174*H174,2)</f>
        <v>0</v>
      </c>
      <c r="BL174" s="17" t="s">
        <v>140</v>
      </c>
      <c r="BM174" s="199" t="s">
        <v>285</v>
      </c>
    </row>
    <row r="175" spans="1:65" s="2" customFormat="1" ht="10.199999999999999">
      <c r="A175" s="34"/>
      <c r="B175" s="35"/>
      <c r="C175" s="36"/>
      <c r="D175" s="201" t="s">
        <v>142</v>
      </c>
      <c r="E175" s="36"/>
      <c r="F175" s="202" t="s">
        <v>286</v>
      </c>
      <c r="G175" s="36"/>
      <c r="H175" s="36"/>
      <c r="I175" s="109"/>
      <c r="J175" s="36"/>
      <c r="K175" s="36"/>
      <c r="L175" s="39"/>
      <c r="M175" s="247"/>
      <c r="N175" s="248"/>
      <c r="O175" s="249"/>
      <c r="P175" s="249"/>
      <c r="Q175" s="249"/>
      <c r="R175" s="249"/>
      <c r="S175" s="249"/>
      <c r="T175" s="250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142</v>
      </c>
      <c r="AU175" s="17" t="s">
        <v>84</v>
      </c>
    </row>
    <row r="176" spans="1:65" s="2" customFormat="1" ht="6.9" customHeight="1">
      <c r="A176" s="34"/>
      <c r="B176" s="48"/>
      <c r="C176" s="49"/>
      <c r="D176" s="49"/>
      <c r="E176" s="49"/>
      <c r="F176" s="49"/>
      <c r="G176" s="49"/>
      <c r="H176" s="49"/>
      <c r="I176" s="137"/>
      <c r="J176" s="49"/>
      <c r="K176" s="49"/>
      <c r="L176" s="39"/>
      <c r="M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</row>
  </sheetData>
  <sheetProtection algorithmName="SHA-512" hashValue="xdoxIg3UEIoE+Q7oFhhaE/Jnv/H9V8ormcwtQS++uhirDBMWifoMy++bxPp8UiLB74PxIXzckXiZsKvIdbChXA==" saltValue="sqT38Lxq1R+MVz5iEsL1NXvNgCCodHl1A89iIhNOImnx19CGHdBw1lm5oIU9Fu1bBY31NfRj2NGmJsc+zXq+RA==" spinCount="100000" sheet="1" objects="1" scenarios="1" formatColumns="0" formatRows="0" autoFilter="0"/>
  <autoFilter ref="C84:K175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2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2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7" t="s">
        <v>96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0"/>
      <c r="AT3" s="17" t="s">
        <v>84</v>
      </c>
    </row>
    <row r="4" spans="1:46" s="1" customFormat="1" ht="24.9" customHeight="1">
      <c r="B4" s="20"/>
      <c r="D4" s="106" t="s">
        <v>103</v>
      </c>
      <c r="I4" s="102"/>
      <c r="L4" s="20"/>
      <c r="M4" s="107" t="s">
        <v>10</v>
      </c>
      <c r="AT4" s="17" t="s">
        <v>35</v>
      </c>
    </row>
    <row r="5" spans="1:46" s="1" customFormat="1" ht="6.9" customHeight="1">
      <c r="B5" s="20"/>
      <c r="I5" s="102"/>
      <c r="L5" s="20"/>
    </row>
    <row r="6" spans="1:46" s="1" customFormat="1" ht="12" customHeight="1">
      <c r="B6" s="20"/>
      <c r="D6" s="108" t="s">
        <v>16</v>
      </c>
      <c r="I6" s="102"/>
      <c r="L6" s="20"/>
    </row>
    <row r="7" spans="1:46" s="1" customFormat="1" ht="16.5" customHeight="1">
      <c r="B7" s="20"/>
      <c r="E7" s="294" t="str">
        <f>'Rekapitulace stavby'!K6</f>
        <v>Chrudimka, Hlinsko, odstranění sedimentů v intravilánu, ř. km 86,376 - 89,700</v>
      </c>
      <c r="F7" s="295"/>
      <c r="G7" s="295"/>
      <c r="H7" s="295"/>
      <c r="I7" s="102"/>
      <c r="L7" s="20"/>
    </row>
    <row r="8" spans="1:46" s="2" customFormat="1" ht="12" customHeight="1">
      <c r="A8" s="34"/>
      <c r="B8" s="39"/>
      <c r="C8" s="34"/>
      <c r="D8" s="108" t="s">
        <v>104</v>
      </c>
      <c r="E8" s="34"/>
      <c r="F8" s="34"/>
      <c r="G8" s="34"/>
      <c r="H8" s="34"/>
      <c r="I8" s="109"/>
      <c r="J8" s="34"/>
      <c r="K8" s="34"/>
      <c r="L8" s="11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395</v>
      </c>
      <c r="F9" s="297"/>
      <c r="G9" s="297"/>
      <c r="H9" s="297"/>
      <c r="I9" s="109"/>
      <c r="J9" s="34"/>
      <c r="K9" s="34"/>
      <c r="L9" s="11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109"/>
      <c r="J10" s="34"/>
      <c r="K10" s="34"/>
      <c r="L10" s="11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8" t="s">
        <v>18</v>
      </c>
      <c r="E11" s="34"/>
      <c r="F11" s="111" t="s">
        <v>19</v>
      </c>
      <c r="G11" s="34"/>
      <c r="H11" s="34"/>
      <c r="I11" s="112" t="s">
        <v>20</v>
      </c>
      <c r="J11" s="111" t="s">
        <v>21</v>
      </c>
      <c r="K11" s="34"/>
      <c r="L11" s="11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8" t="s">
        <v>22</v>
      </c>
      <c r="E12" s="34"/>
      <c r="F12" s="111" t="s">
        <v>23</v>
      </c>
      <c r="G12" s="34"/>
      <c r="H12" s="34"/>
      <c r="I12" s="112" t="s">
        <v>24</v>
      </c>
      <c r="J12" s="113" t="str">
        <f>'Rekapitulace stavby'!AN8</f>
        <v>25. 11. 2019</v>
      </c>
      <c r="K12" s="34"/>
      <c r="L12" s="11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09"/>
      <c r="J13" s="34"/>
      <c r="K13" s="34"/>
      <c r="L13" s="11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8" t="s">
        <v>26</v>
      </c>
      <c r="E14" s="34"/>
      <c r="F14" s="34"/>
      <c r="G14" s="34"/>
      <c r="H14" s="34"/>
      <c r="I14" s="112" t="s">
        <v>27</v>
      </c>
      <c r="J14" s="111" t="s">
        <v>28</v>
      </c>
      <c r="K14" s="34"/>
      <c r="L14" s="11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1" t="s">
        <v>29</v>
      </c>
      <c r="F15" s="34"/>
      <c r="G15" s="34"/>
      <c r="H15" s="34"/>
      <c r="I15" s="112" t="s">
        <v>30</v>
      </c>
      <c r="J15" s="111" t="s">
        <v>28</v>
      </c>
      <c r="K15" s="34"/>
      <c r="L15" s="11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09"/>
      <c r="J16" s="34"/>
      <c r="K16" s="34"/>
      <c r="L16" s="11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8" t="s">
        <v>31</v>
      </c>
      <c r="E17" s="34"/>
      <c r="F17" s="34"/>
      <c r="G17" s="34"/>
      <c r="H17" s="34"/>
      <c r="I17" s="112" t="s">
        <v>27</v>
      </c>
      <c r="J17" s="30" t="str">
        <f>'Rekapitulace stavby'!AN13</f>
        <v>Vyplň údaj</v>
      </c>
      <c r="K17" s="34"/>
      <c r="L17" s="11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8" t="str">
        <f>'Rekapitulace stavby'!E14</f>
        <v>Vyplň údaj</v>
      </c>
      <c r="F18" s="299"/>
      <c r="G18" s="299"/>
      <c r="H18" s="299"/>
      <c r="I18" s="112" t="s">
        <v>30</v>
      </c>
      <c r="J18" s="30" t="str">
        <f>'Rekapitulace stavby'!AN14</f>
        <v>Vyplň údaj</v>
      </c>
      <c r="K18" s="34"/>
      <c r="L18" s="11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09"/>
      <c r="J19" s="34"/>
      <c r="K19" s="34"/>
      <c r="L19" s="11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8" t="s">
        <v>33</v>
      </c>
      <c r="E20" s="34"/>
      <c r="F20" s="34"/>
      <c r="G20" s="34"/>
      <c r="H20" s="34"/>
      <c r="I20" s="112" t="s">
        <v>27</v>
      </c>
      <c r="J20" s="111" t="s">
        <v>28</v>
      </c>
      <c r="K20" s="34"/>
      <c r="L20" s="11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1" t="s">
        <v>34</v>
      </c>
      <c r="F21" s="34"/>
      <c r="G21" s="34"/>
      <c r="H21" s="34"/>
      <c r="I21" s="112" t="s">
        <v>30</v>
      </c>
      <c r="J21" s="111" t="s">
        <v>28</v>
      </c>
      <c r="K21" s="34"/>
      <c r="L21" s="11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09"/>
      <c r="J22" s="34"/>
      <c r="K22" s="34"/>
      <c r="L22" s="11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8" t="s">
        <v>36</v>
      </c>
      <c r="E23" s="34"/>
      <c r="F23" s="34"/>
      <c r="G23" s="34"/>
      <c r="H23" s="34"/>
      <c r="I23" s="112" t="s">
        <v>27</v>
      </c>
      <c r="J23" s="111" t="s">
        <v>28</v>
      </c>
      <c r="K23" s="34"/>
      <c r="L23" s="11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1" t="s">
        <v>37</v>
      </c>
      <c r="F24" s="34"/>
      <c r="G24" s="34"/>
      <c r="H24" s="34"/>
      <c r="I24" s="112" t="s">
        <v>30</v>
      </c>
      <c r="J24" s="111" t="s">
        <v>28</v>
      </c>
      <c r="K24" s="34"/>
      <c r="L24" s="11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09"/>
      <c r="J25" s="34"/>
      <c r="K25" s="34"/>
      <c r="L25" s="11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8" t="s">
        <v>38</v>
      </c>
      <c r="E26" s="34"/>
      <c r="F26" s="34"/>
      <c r="G26" s="34"/>
      <c r="H26" s="34"/>
      <c r="I26" s="109"/>
      <c r="J26" s="34"/>
      <c r="K26" s="34"/>
      <c r="L26" s="11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25.5" customHeight="1">
      <c r="A27" s="114"/>
      <c r="B27" s="115"/>
      <c r="C27" s="114"/>
      <c r="D27" s="114"/>
      <c r="E27" s="300" t="s">
        <v>106</v>
      </c>
      <c r="F27" s="300"/>
      <c r="G27" s="300"/>
      <c r="H27" s="300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09"/>
      <c r="J28" s="34"/>
      <c r="K28" s="34"/>
      <c r="L28" s="11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8"/>
      <c r="E29" s="118"/>
      <c r="F29" s="118"/>
      <c r="G29" s="118"/>
      <c r="H29" s="118"/>
      <c r="I29" s="119"/>
      <c r="J29" s="118"/>
      <c r="K29" s="118"/>
      <c r="L29" s="11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40</v>
      </c>
      <c r="E30" s="34"/>
      <c r="F30" s="34"/>
      <c r="G30" s="34"/>
      <c r="H30" s="34"/>
      <c r="I30" s="109"/>
      <c r="J30" s="121">
        <f>ROUND(J83, 2)</f>
        <v>0</v>
      </c>
      <c r="K30" s="34"/>
      <c r="L30" s="11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8"/>
      <c r="E31" s="118"/>
      <c r="F31" s="118"/>
      <c r="G31" s="118"/>
      <c r="H31" s="118"/>
      <c r="I31" s="119"/>
      <c r="J31" s="118"/>
      <c r="K31" s="118"/>
      <c r="L31" s="11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2" t="s">
        <v>42</v>
      </c>
      <c r="G32" s="34"/>
      <c r="H32" s="34"/>
      <c r="I32" s="123" t="s">
        <v>41</v>
      </c>
      <c r="J32" s="122" t="s">
        <v>43</v>
      </c>
      <c r="K32" s="34"/>
      <c r="L32" s="11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24" t="s">
        <v>44</v>
      </c>
      <c r="E33" s="108" t="s">
        <v>45</v>
      </c>
      <c r="F33" s="125">
        <f>ROUND((SUM(BE83:BE157)),  2)</f>
        <v>0</v>
      </c>
      <c r="G33" s="34"/>
      <c r="H33" s="34"/>
      <c r="I33" s="126">
        <v>0.21</v>
      </c>
      <c r="J33" s="125">
        <f>ROUND(((SUM(BE83:BE157))*I33),  2)</f>
        <v>0</v>
      </c>
      <c r="K33" s="34"/>
      <c r="L33" s="11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8" t="s">
        <v>46</v>
      </c>
      <c r="F34" s="125">
        <f>ROUND((SUM(BF83:BF157)),  2)</f>
        <v>0</v>
      </c>
      <c r="G34" s="34"/>
      <c r="H34" s="34"/>
      <c r="I34" s="126">
        <v>0.15</v>
      </c>
      <c r="J34" s="125">
        <f>ROUND(((SUM(BF83:BF157))*I34),  2)</f>
        <v>0</v>
      </c>
      <c r="K34" s="34"/>
      <c r="L34" s="11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08" t="s">
        <v>44</v>
      </c>
      <c r="E35" s="108" t="s">
        <v>47</v>
      </c>
      <c r="F35" s="125">
        <f>ROUND((SUM(BG83:BG157)),  2)</f>
        <v>0</v>
      </c>
      <c r="G35" s="34"/>
      <c r="H35" s="34"/>
      <c r="I35" s="126">
        <v>0.21</v>
      </c>
      <c r="J35" s="125">
        <f>0</f>
        <v>0</v>
      </c>
      <c r="K35" s="34"/>
      <c r="L35" s="11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08" t="s">
        <v>48</v>
      </c>
      <c r="F36" s="125">
        <f>ROUND((SUM(BH83:BH157)),  2)</f>
        <v>0</v>
      </c>
      <c r="G36" s="34"/>
      <c r="H36" s="34"/>
      <c r="I36" s="126">
        <v>0.15</v>
      </c>
      <c r="J36" s="125">
        <f>0</f>
        <v>0</v>
      </c>
      <c r="K36" s="34"/>
      <c r="L36" s="11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8" t="s">
        <v>49</v>
      </c>
      <c r="F37" s="125">
        <f>ROUND((SUM(BI83:BI157)),  2)</f>
        <v>0</v>
      </c>
      <c r="G37" s="34"/>
      <c r="H37" s="34"/>
      <c r="I37" s="126">
        <v>0</v>
      </c>
      <c r="J37" s="125">
        <f>0</f>
        <v>0</v>
      </c>
      <c r="K37" s="34"/>
      <c r="L37" s="11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09"/>
      <c r="J38" s="34"/>
      <c r="K38" s="34"/>
      <c r="L38" s="11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7"/>
      <c r="D39" s="128" t="s">
        <v>50</v>
      </c>
      <c r="E39" s="129"/>
      <c r="F39" s="129"/>
      <c r="G39" s="130" t="s">
        <v>51</v>
      </c>
      <c r="H39" s="131" t="s">
        <v>52</v>
      </c>
      <c r="I39" s="132"/>
      <c r="J39" s="133">
        <f>SUM(J30:J37)</f>
        <v>0</v>
      </c>
      <c r="K39" s="134"/>
      <c r="L39" s="11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107</v>
      </c>
      <c r="D45" s="36"/>
      <c r="E45" s="36"/>
      <c r="F45" s="36"/>
      <c r="G45" s="36"/>
      <c r="H45" s="36"/>
      <c r="I45" s="109"/>
      <c r="J45" s="36"/>
      <c r="K45" s="36"/>
      <c r="L45" s="11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109"/>
      <c r="J46" s="36"/>
      <c r="K46" s="36"/>
      <c r="L46" s="11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9"/>
      <c r="J47" s="36"/>
      <c r="K47" s="36"/>
      <c r="L47" s="11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01" t="str">
        <f>E7</f>
        <v>Chrudimka, Hlinsko, odstranění sedimentů v intravilánu, ř. km 86,376 - 89,700</v>
      </c>
      <c r="F48" s="302"/>
      <c r="G48" s="302"/>
      <c r="H48" s="302"/>
      <c r="I48" s="109"/>
      <c r="J48" s="36"/>
      <c r="K48" s="36"/>
      <c r="L48" s="11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104</v>
      </c>
      <c r="D49" s="36"/>
      <c r="E49" s="36"/>
      <c r="F49" s="36"/>
      <c r="G49" s="36"/>
      <c r="H49" s="36"/>
      <c r="I49" s="109"/>
      <c r="J49" s="36"/>
      <c r="K49" s="36"/>
      <c r="L49" s="11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4" t="str">
        <f>E9</f>
        <v>5. - SO 05 Těžení nánosů</v>
      </c>
      <c r="F50" s="303"/>
      <c r="G50" s="303"/>
      <c r="H50" s="303"/>
      <c r="I50" s="109"/>
      <c r="J50" s="36"/>
      <c r="K50" s="36"/>
      <c r="L50" s="11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109"/>
      <c r="J51" s="36"/>
      <c r="K51" s="36"/>
      <c r="L51" s="11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Hlinsko</v>
      </c>
      <c r="G52" s="36"/>
      <c r="H52" s="36"/>
      <c r="I52" s="112" t="s">
        <v>24</v>
      </c>
      <c r="J52" s="60" t="str">
        <f>IF(J12="","",J12)</f>
        <v>25. 11. 2019</v>
      </c>
      <c r="K52" s="36"/>
      <c r="L52" s="11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109"/>
      <c r="J53" s="36"/>
      <c r="K53" s="36"/>
      <c r="L53" s="11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3.05" customHeight="1">
      <c r="A54" s="34"/>
      <c r="B54" s="35"/>
      <c r="C54" s="29" t="s">
        <v>26</v>
      </c>
      <c r="D54" s="36"/>
      <c r="E54" s="36"/>
      <c r="F54" s="27" t="str">
        <f>E15</f>
        <v>Povodí Labe, státní podnik, závod Pardubice</v>
      </c>
      <c r="G54" s="36"/>
      <c r="H54" s="36"/>
      <c r="I54" s="112" t="s">
        <v>33</v>
      </c>
      <c r="J54" s="32" t="str">
        <f>E21</f>
        <v>Povodí Labe, státní podnik, OIČ, Hradec Králové</v>
      </c>
      <c r="K54" s="36"/>
      <c r="L54" s="11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112" t="s">
        <v>36</v>
      </c>
      <c r="J55" s="32" t="str">
        <f>E24</f>
        <v>Ing. Eva Morkesová</v>
      </c>
      <c r="K55" s="36"/>
      <c r="L55" s="11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9"/>
      <c r="J56" s="36"/>
      <c r="K56" s="36"/>
      <c r="L56" s="11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1" t="s">
        <v>108</v>
      </c>
      <c r="D57" s="142"/>
      <c r="E57" s="142"/>
      <c r="F57" s="142"/>
      <c r="G57" s="142"/>
      <c r="H57" s="142"/>
      <c r="I57" s="143"/>
      <c r="J57" s="144" t="s">
        <v>109</v>
      </c>
      <c r="K57" s="142"/>
      <c r="L57" s="11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9"/>
      <c r="J58" s="36"/>
      <c r="K58" s="36"/>
      <c r="L58" s="11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45" t="s">
        <v>72</v>
      </c>
      <c r="D59" s="36"/>
      <c r="E59" s="36"/>
      <c r="F59" s="36"/>
      <c r="G59" s="36"/>
      <c r="H59" s="36"/>
      <c r="I59" s="109"/>
      <c r="J59" s="78">
        <f>J83</f>
        <v>0</v>
      </c>
      <c r="K59" s="36"/>
      <c r="L59" s="11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110</v>
      </c>
    </row>
    <row r="60" spans="1:47" s="9" customFormat="1" ht="24.9" customHeight="1">
      <c r="B60" s="146"/>
      <c r="C60" s="147"/>
      <c r="D60" s="148" t="s">
        <v>111</v>
      </c>
      <c r="E60" s="149"/>
      <c r="F60" s="149"/>
      <c r="G60" s="149"/>
      <c r="H60" s="149"/>
      <c r="I60" s="150"/>
      <c r="J60" s="151">
        <f>J84</f>
        <v>0</v>
      </c>
      <c r="K60" s="147"/>
      <c r="L60" s="152"/>
    </row>
    <row r="61" spans="1:47" s="10" customFormat="1" ht="19.95" customHeight="1">
      <c r="B61" s="153"/>
      <c r="C61" s="154"/>
      <c r="D61" s="155" t="s">
        <v>112</v>
      </c>
      <c r="E61" s="156"/>
      <c r="F61" s="156"/>
      <c r="G61" s="156"/>
      <c r="H61" s="156"/>
      <c r="I61" s="157"/>
      <c r="J61" s="158">
        <f>J85</f>
        <v>0</v>
      </c>
      <c r="K61" s="154"/>
      <c r="L61" s="159"/>
    </row>
    <row r="62" spans="1:47" s="10" customFormat="1" ht="19.95" customHeight="1">
      <c r="B62" s="153"/>
      <c r="C62" s="154"/>
      <c r="D62" s="155" t="s">
        <v>115</v>
      </c>
      <c r="E62" s="156"/>
      <c r="F62" s="156"/>
      <c r="G62" s="156"/>
      <c r="H62" s="156"/>
      <c r="I62" s="157"/>
      <c r="J62" s="158">
        <f>J148</f>
        <v>0</v>
      </c>
      <c r="K62" s="154"/>
      <c r="L62" s="159"/>
    </row>
    <row r="63" spans="1:47" s="10" customFormat="1" ht="19.95" customHeight="1">
      <c r="B63" s="153"/>
      <c r="C63" s="154"/>
      <c r="D63" s="155" t="s">
        <v>116</v>
      </c>
      <c r="E63" s="156"/>
      <c r="F63" s="156"/>
      <c r="G63" s="156"/>
      <c r="H63" s="156"/>
      <c r="I63" s="157"/>
      <c r="J63" s="158">
        <f>J153</f>
        <v>0</v>
      </c>
      <c r="K63" s="154"/>
      <c r="L63" s="159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109"/>
      <c r="J64" s="36"/>
      <c r="K64" s="36"/>
      <c r="L64" s="110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" customHeight="1">
      <c r="A65" s="34"/>
      <c r="B65" s="48"/>
      <c r="C65" s="49"/>
      <c r="D65" s="49"/>
      <c r="E65" s="49"/>
      <c r="F65" s="49"/>
      <c r="G65" s="49"/>
      <c r="H65" s="49"/>
      <c r="I65" s="137"/>
      <c r="J65" s="49"/>
      <c r="K65" s="49"/>
      <c r="L65" s="11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" customHeight="1">
      <c r="A69" s="34"/>
      <c r="B69" s="50"/>
      <c r="C69" s="51"/>
      <c r="D69" s="51"/>
      <c r="E69" s="51"/>
      <c r="F69" s="51"/>
      <c r="G69" s="51"/>
      <c r="H69" s="51"/>
      <c r="I69" s="140"/>
      <c r="J69" s="51"/>
      <c r="K69" s="51"/>
      <c r="L69" s="11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" customHeight="1">
      <c r="A70" s="34"/>
      <c r="B70" s="35"/>
      <c r="C70" s="23" t="s">
        <v>118</v>
      </c>
      <c r="D70" s="36"/>
      <c r="E70" s="36"/>
      <c r="F70" s="36"/>
      <c r="G70" s="36"/>
      <c r="H70" s="36"/>
      <c r="I70" s="109"/>
      <c r="J70" s="36"/>
      <c r="K70" s="36"/>
      <c r="L70" s="11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" customHeight="1">
      <c r="A71" s="34"/>
      <c r="B71" s="35"/>
      <c r="C71" s="36"/>
      <c r="D71" s="36"/>
      <c r="E71" s="36"/>
      <c r="F71" s="36"/>
      <c r="G71" s="36"/>
      <c r="H71" s="36"/>
      <c r="I71" s="109"/>
      <c r="J71" s="36"/>
      <c r="K71" s="36"/>
      <c r="L71" s="11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109"/>
      <c r="J72" s="36"/>
      <c r="K72" s="36"/>
      <c r="L72" s="11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01" t="str">
        <f>E7</f>
        <v>Chrudimka, Hlinsko, odstranění sedimentů v intravilánu, ř. km 86,376 - 89,700</v>
      </c>
      <c r="F73" s="302"/>
      <c r="G73" s="302"/>
      <c r="H73" s="302"/>
      <c r="I73" s="109"/>
      <c r="J73" s="36"/>
      <c r="K73" s="36"/>
      <c r="L73" s="11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104</v>
      </c>
      <c r="D74" s="36"/>
      <c r="E74" s="36"/>
      <c r="F74" s="36"/>
      <c r="G74" s="36"/>
      <c r="H74" s="36"/>
      <c r="I74" s="109"/>
      <c r="J74" s="36"/>
      <c r="K74" s="36"/>
      <c r="L74" s="11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74" t="str">
        <f>E9</f>
        <v>5. - SO 05 Těžení nánosů</v>
      </c>
      <c r="F75" s="303"/>
      <c r="G75" s="303"/>
      <c r="H75" s="303"/>
      <c r="I75" s="109"/>
      <c r="J75" s="36"/>
      <c r="K75" s="36"/>
      <c r="L75" s="11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" customHeight="1">
      <c r="A76" s="34"/>
      <c r="B76" s="35"/>
      <c r="C76" s="36"/>
      <c r="D76" s="36"/>
      <c r="E76" s="36"/>
      <c r="F76" s="36"/>
      <c r="G76" s="36"/>
      <c r="H76" s="36"/>
      <c r="I76" s="109"/>
      <c r="J76" s="36"/>
      <c r="K76" s="36"/>
      <c r="L76" s="11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22</v>
      </c>
      <c r="D77" s="36"/>
      <c r="E77" s="36"/>
      <c r="F77" s="27" t="str">
        <f>F12</f>
        <v>Hlinsko</v>
      </c>
      <c r="G77" s="36"/>
      <c r="H77" s="36"/>
      <c r="I77" s="112" t="s">
        <v>24</v>
      </c>
      <c r="J77" s="60" t="str">
        <f>IF(J12="","",J12)</f>
        <v>25. 11. 2019</v>
      </c>
      <c r="K77" s="36"/>
      <c r="L77" s="11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" customHeight="1">
      <c r="A78" s="34"/>
      <c r="B78" s="35"/>
      <c r="C78" s="36"/>
      <c r="D78" s="36"/>
      <c r="E78" s="36"/>
      <c r="F78" s="36"/>
      <c r="G78" s="36"/>
      <c r="H78" s="36"/>
      <c r="I78" s="109"/>
      <c r="J78" s="36"/>
      <c r="K78" s="36"/>
      <c r="L78" s="11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43.05" customHeight="1">
      <c r="A79" s="34"/>
      <c r="B79" s="35"/>
      <c r="C79" s="29" t="s">
        <v>26</v>
      </c>
      <c r="D79" s="36"/>
      <c r="E79" s="36"/>
      <c r="F79" s="27" t="str">
        <f>E15</f>
        <v>Povodí Labe, státní podnik, závod Pardubice</v>
      </c>
      <c r="G79" s="36"/>
      <c r="H79" s="36"/>
      <c r="I79" s="112" t="s">
        <v>33</v>
      </c>
      <c r="J79" s="32" t="str">
        <f>E21</f>
        <v>Povodí Labe, státní podnik, OIČ, Hradec Králové</v>
      </c>
      <c r="K79" s="36"/>
      <c r="L79" s="11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15" customHeight="1">
      <c r="A80" s="34"/>
      <c r="B80" s="35"/>
      <c r="C80" s="29" t="s">
        <v>31</v>
      </c>
      <c r="D80" s="36"/>
      <c r="E80" s="36"/>
      <c r="F80" s="27" t="str">
        <f>IF(E18="","",E18)</f>
        <v>Vyplň údaj</v>
      </c>
      <c r="G80" s="36"/>
      <c r="H80" s="36"/>
      <c r="I80" s="112" t="s">
        <v>36</v>
      </c>
      <c r="J80" s="32" t="str">
        <f>E24</f>
        <v>Ing. Eva Morkesová</v>
      </c>
      <c r="K80" s="36"/>
      <c r="L80" s="11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109"/>
      <c r="J81" s="36"/>
      <c r="K81" s="36"/>
      <c r="L81" s="11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1" customFormat="1" ht="29.25" customHeight="1">
      <c r="A82" s="160"/>
      <c r="B82" s="161"/>
      <c r="C82" s="162" t="s">
        <v>119</v>
      </c>
      <c r="D82" s="163" t="s">
        <v>59</v>
      </c>
      <c r="E82" s="163" t="s">
        <v>55</v>
      </c>
      <c r="F82" s="163" t="s">
        <v>56</v>
      </c>
      <c r="G82" s="163" t="s">
        <v>120</v>
      </c>
      <c r="H82" s="163" t="s">
        <v>121</v>
      </c>
      <c r="I82" s="164" t="s">
        <v>122</v>
      </c>
      <c r="J82" s="163" t="s">
        <v>109</v>
      </c>
      <c r="K82" s="165" t="s">
        <v>123</v>
      </c>
      <c r="L82" s="166"/>
      <c r="M82" s="69" t="s">
        <v>28</v>
      </c>
      <c r="N82" s="70" t="s">
        <v>44</v>
      </c>
      <c r="O82" s="70" t="s">
        <v>124</v>
      </c>
      <c r="P82" s="70" t="s">
        <v>125</v>
      </c>
      <c r="Q82" s="70" t="s">
        <v>126</v>
      </c>
      <c r="R82" s="70" t="s">
        <v>127</v>
      </c>
      <c r="S82" s="70" t="s">
        <v>128</v>
      </c>
      <c r="T82" s="71" t="s">
        <v>129</v>
      </c>
      <c r="U82" s="160"/>
      <c r="V82" s="160"/>
      <c r="W82" s="160"/>
      <c r="X82" s="160"/>
      <c r="Y82" s="160"/>
      <c r="Z82" s="160"/>
      <c r="AA82" s="160"/>
      <c r="AB82" s="160"/>
      <c r="AC82" s="160"/>
      <c r="AD82" s="160"/>
      <c r="AE82" s="160"/>
    </row>
    <row r="83" spans="1:65" s="2" customFormat="1" ht="22.8" customHeight="1">
      <c r="A83" s="34"/>
      <c r="B83" s="35"/>
      <c r="C83" s="76" t="s">
        <v>130</v>
      </c>
      <c r="D83" s="36"/>
      <c r="E83" s="36"/>
      <c r="F83" s="36"/>
      <c r="G83" s="36"/>
      <c r="H83" s="36"/>
      <c r="I83" s="109"/>
      <c r="J83" s="167">
        <f>BK83</f>
        <v>0</v>
      </c>
      <c r="K83" s="36"/>
      <c r="L83" s="39"/>
      <c r="M83" s="72"/>
      <c r="N83" s="168"/>
      <c r="O83" s="73"/>
      <c r="P83" s="169">
        <f>P84</f>
        <v>0</v>
      </c>
      <c r="Q83" s="73"/>
      <c r="R83" s="169">
        <f>R84</f>
        <v>0</v>
      </c>
      <c r="S83" s="73"/>
      <c r="T83" s="170">
        <f>T84</f>
        <v>27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73</v>
      </c>
      <c r="AU83" s="17" t="s">
        <v>110</v>
      </c>
      <c r="BK83" s="171">
        <f>BK84</f>
        <v>0</v>
      </c>
    </row>
    <row r="84" spans="1:65" s="12" customFormat="1" ht="25.95" customHeight="1">
      <c r="B84" s="172"/>
      <c r="C84" s="173"/>
      <c r="D84" s="174" t="s">
        <v>73</v>
      </c>
      <c r="E84" s="175" t="s">
        <v>131</v>
      </c>
      <c r="F84" s="175" t="s">
        <v>132</v>
      </c>
      <c r="G84" s="173"/>
      <c r="H84" s="173"/>
      <c r="I84" s="176"/>
      <c r="J84" s="177">
        <f>BK84</f>
        <v>0</v>
      </c>
      <c r="K84" s="173"/>
      <c r="L84" s="178"/>
      <c r="M84" s="179"/>
      <c r="N84" s="180"/>
      <c r="O84" s="180"/>
      <c r="P84" s="181">
        <f>P85+P148+P153</f>
        <v>0</v>
      </c>
      <c r="Q84" s="180"/>
      <c r="R84" s="181">
        <f>R85+R148+R153</f>
        <v>0</v>
      </c>
      <c r="S84" s="180"/>
      <c r="T84" s="182">
        <f>T85+T148+T153</f>
        <v>27</v>
      </c>
      <c r="AR84" s="183" t="s">
        <v>82</v>
      </c>
      <c r="AT84" s="184" t="s">
        <v>73</v>
      </c>
      <c r="AU84" s="184" t="s">
        <v>74</v>
      </c>
      <c r="AY84" s="183" t="s">
        <v>133</v>
      </c>
      <c r="BK84" s="185">
        <f>BK85+BK148+BK153</f>
        <v>0</v>
      </c>
    </row>
    <row r="85" spans="1:65" s="12" customFormat="1" ht="22.8" customHeight="1">
      <c r="B85" s="172"/>
      <c r="C85" s="173"/>
      <c r="D85" s="174" t="s">
        <v>73</v>
      </c>
      <c r="E85" s="186" t="s">
        <v>82</v>
      </c>
      <c r="F85" s="186" t="s">
        <v>134</v>
      </c>
      <c r="G85" s="173"/>
      <c r="H85" s="173"/>
      <c r="I85" s="176"/>
      <c r="J85" s="187">
        <f>BK85</f>
        <v>0</v>
      </c>
      <c r="K85" s="173"/>
      <c r="L85" s="178"/>
      <c r="M85" s="179"/>
      <c r="N85" s="180"/>
      <c r="O85" s="180"/>
      <c r="P85" s="181">
        <f>SUM(P86:P147)</f>
        <v>0</v>
      </c>
      <c r="Q85" s="180"/>
      <c r="R85" s="181">
        <f>SUM(R86:R147)</f>
        <v>0</v>
      </c>
      <c r="S85" s="180"/>
      <c r="T85" s="182">
        <f>SUM(T86:T147)</f>
        <v>0</v>
      </c>
      <c r="AR85" s="183" t="s">
        <v>82</v>
      </c>
      <c r="AT85" s="184" t="s">
        <v>73</v>
      </c>
      <c r="AU85" s="184" t="s">
        <v>82</v>
      </c>
      <c r="AY85" s="183" t="s">
        <v>133</v>
      </c>
      <c r="BK85" s="185">
        <f>SUM(BK86:BK147)</f>
        <v>0</v>
      </c>
    </row>
    <row r="86" spans="1:65" s="2" customFormat="1" ht="16.5" customHeight="1">
      <c r="A86" s="34"/>
      <c r="B86" s="35"/>
      <c r="C86" s="188" t="s">
        <v>82</v>
      </c>
      <c r="D86" s="188" t="s">
        <v>135</v>
      </c>
      <c r="E86" s="189" t="s">
        <v>136</v>
      </c>
      <c r="F86" s="190" t="s">
        <v>137</v>
      </c>
      <c r="G86" s="191" t="s">
        <v>138</v>
      </c>
      <c r="H86" s="192">
        <v>0.14299999999999999</v>
      </c>
      <c r="I86" s="193"/>
      <c r="J86" s="194">
        <f>ROUND(I86*H86,2)</f>
        <v>0</v>
      </c>
      <c r="K86" s="190" t="s">
        <v>139</v>
      </c>
      <c r="L86" s="39"/>
      <c r="M86" s="195" t="s">
        <v>28</v>
      </c>
      <c r="N86" s="196" t="s">
        <v>47</v>
      </c>
      <c r="O86" s="65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99" t="s">
        <v>140</v>
      </c>
      <c r="AT86" s="199" t="s">
        <v>135</v>
      </c>
      <c r="AU86" s="199" t="s">
        <v>84</v>
      </c>
      <c r="AY86" s="17" t="s">
        <v>133</v>
      </c>
      <c r="BE86" s="200">
        <f>IF(N86="základní",J86,0)</f>
        <v>0</v>
      </c>
      <c r="BF86" s="200">
        <f>IF(N86="snížená",J86,0)</f>
        <v>0</v>
      </c>
      <c r="BG86" s="200">
        <f>IF(N86="zákl. přenesená",J86,0)</f>
        <v>0</v>
      </c>
      <c r="BH86" s="200">
        <f>IF(N86="sníž. přenesená",J86,0)</f>
        <v>0</v>
      </c>
      <c r="BI86" s="200">
        <f>IF(N86="nulová",J86,0)</f>
        <v>0</v>
      </c>
      <c r="BJ86" s="17" t="s">
        <v>140</v>
      </c>
      <c r="BK86" s="200">
        <f>ROUND(I86*H86,2)</f>
        <v>0</v>
      </c>
      <c r="BL86" s="17" t="s">
        <v>140</v>
      </c>
      <c r="BM86" s="199" t="s">
        <v>141</v>
      </c>
    </row>
    <row r="87" spans="1:65" s="2" customFormat="1" ht="10.199999999999999">
      <c r="A87" s="34"/>
      <c r="B87" s="35"/>
      <c r="C87" s="36"/>
      <c r="D87" s="201" t="s">
        <v>142</v>
      </c>
      <c r="E87" s="36"/>
      <c r="F87" s="202" t="s">
        <v>143</v>
      </c>
      <c r="G87" s="36"/>
      <c r="H87" s="36"/>
      <c r="I87" s="109"/>
      <c r="J87" s="36"/>
      <c r="K87" s="36"/>
      <c r="L87" s="39"/>
      <c r="M87" s="203"/>
      <c r="N87" s="204"/>
      <c r="O87" s="65"/>
      <c r="P87" s="65"/>
      <c r="Q87" s="65"/>
      <c r="R87" s="65"/>
      <c r="S87" s="65"/>
      <c r="T87" s="66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142</v>
      </c>
      <c r="AU87" s="17" t="s">
        <v>84</v>
      </c>
    </row>
    <row r="88" spans="1:65" s="13" customFormat="1" ht="10.199999999999999">
      <c r="B88" s="205"/>
      <c r="C88" s="206"/>
      <c r="D88" s="201" t="s">
        <v>144</v>
      </c>
      <c r="E88" s="207" t="s">
        <v>28</v>
      </c>
      <c r="F88" s="208" t="s">
        <v>396</v>
      </c>
      <c r="G88" s="206"/>
      <c r="H88" s="207" t="s">
        <v>28</v>
      </c>
      <c r="I88" s="209"/>
      <c r="J88" s="206"/>
      <c r="K88" s="206"/>
      <c r="L88" s="210"/>
      <c r="M88" s="211"/>
      <c r="N88" s="212"/>
      <c r="O88" s="212"/>
      <c r="P88" s="212"/>
      <c r="Q88" s="212"/>
      <c r="R88" s="212"/>
      <c r="S88" s="212"/>
      <c r="T88" s="213"/>
      <c r="AT88" s="214" t="s">
        <v>144</v>
      </c>
      <c r="AU88" s="214" t="s">
        <v>84</v>
      </c>
      <c r="AV88" s="13" t="s">
        <v>82</v>
      </c>
      <c r="AW88" s="13" t="s">
        <v>35</v>
      </c>
      <c r="AX88" s="13" t="s">
        <v>74</v>
      </c>
      <c r="AY88" s="214" t="s">
        <v>133</v>
      </c>
    </row>
    <row r="89" spans="1:65" s="14" customFormat="1" ht="10.199999999999999">
      <c r="B89" s="215"/>
      <c r="C89" s="216"/>
      <c r="D89" s="201" t="s">
        <v>144</v>
      </c>
      <c r="E89" s="217" t="s">
        <v>28</v>
      </c>
      <c r="F89" s="218" t="s">
        <v>397</v>
      </c>
      <c r="G89" s="216"/>
      <c r="H89" s="219">
        <v>0.14299999999999999</v>
      </c>
      <c r="I89" s="220"/>
      <c r="J89" s="216"/>
      <c r="K89" s="216"/>
      <c r="L89" s="221"/>
      <c r="M89" s="222"/>
      <c r="N89" s="223"/>
      <c r="O89" s="223"/>
      <c r="P89" s="223"/>
      <c r="Q89" s="223"/>
      <c r="R89" s="223"/>
      <c r="S89" s="223"/>
      <c r="T89" s="224"/>
      <c r="AT89" s="225" t="s">
        <v>144</v>
      </c>
      <c r="AU89" s="225" t="s">
        <v>84</v>
      </c>
      <c r="AV89" s="14" t="s">
        <v>84</v>
      </c>
      <c r="AW89" s="14" t="s">
        <v>35</v>
      </c>
      <c r="AX89" s="14" t="s">
        <v>82</v>
      </c>
      <c r="AY89" s="225" t="s">
        <v>133</v>
      </c>
    </row>
    <row r="90" spans="1:65" s="2" customFormat="1" ht="16.5" customHeight="1">
      <c r="A90" s="34"/>
      <c r="B90" s="35"/>
      <c r="C90" s="188" t="s">
        <v>84</v>
      </c>
      <c r="D90" s="188" t="s">
        <v>135</v>
      </c>
      <c r="E90" s="189" t="s">
        <v>147</v>
      </c>
      <c r="F90" s="190" t="s">
        <v>148</v>
      </c>
      <c r="G90" s="191" t="s">
        <v>149</v>
      </c>
      <c r="H90" s="192">
        <v>2</v>
      </c>
      <c r="I90" s="193"/>
      <c r="J90" s="194">
        <f>ROUND(I90*H90,2)</f>
        <v>0</v>
      </c>
      <c r="K90" s="190" t="s">
        <v>28</v>
      </c>
      <c r="L90" s="39"/>
      <c r="M90" s="195" t="s">
        <v>28</v>
      </c>
      <c r="N90" s="196" t="s">
        <v>47</v>
      </c>
      <c r="O90" s="65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99" t="s">
        <v>140</v>
      </c>
      <c r="AT90" s="199" t="s">
        <v>135</v>
      </c>
      <c r="AU90" s="199" t="s">
        <v>84</v>
      </c>
      <c r="AY90" s="17" t="s">
        <v>133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17" t="s">
        <v>140</v>
      </c>
      <c r="BK90" s="200">
        <f>ROUND(I90*H90,2)</f>
        <v>0</v>
      </c>
      <c r="BL90" s="17" t="s">
        <v>140</v>
      </c>
      <c r="BM90" s="199" t="s">
        <v>150</v>
      </c>
    </row>
    <row r="91" spans="1:65" s="2" customFormat="1" ht="10.199999999999999">
      <c r="A91" s="34"/>
      <c r="B91" s="35"/>
      <c r="C91" s="36"/>
      <c r="D91" s="201" t="s">
        <v>142</v>
      </c>
      <c r="E91" s="36"/>
      <c r="F91" s="202" t="s">
        <v>148</v>
      </c>
      <c r="G91" s="36"/>
      <c r="H91" s="36"/>
      <c r="I91" s="109"/>
      <c r="J91" s="36"/>
      <c r="K91" s="36"/>
      <c r="L91" s="39"/>
      <c r="M91" s="203"/>
      <c r="N91" s="204"/>
      <c r="O91" s="65"/>
      <c r="P91" s="65"/>
      <c r="Q91" s="65"/>
      <c r="R91" s="65"/>
      <c r="S91" s="65"/>
      <c r="T91" s="66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142</v>
      </c>
      <c r="AU91" s="17" t="s">
        <v>84</v>
      </c>
    </row>
    <row r="92" spans="1:65" s="13" customFormat="1" ht="10.199999999999999">
      <c r="B92" s="205"/>
      <c r="C92" s="206"/>
      <c r="D92" s="201" t="s">
        <v>144</v>
      </c>
      <c r="E92" s="207" t="s">
        <v>28</v>
      </c>
      <c r="F92" s="208" t="s">
        <v>398</v>
      </c>
      <c r="G92" s="206"/>
      <c r="H92" s="207" t="s">
        <v>28</v>
      </c>
      <c r="I92" s="209"/>
      <c r="J92" s="206"/>
      <c r="K92" s="206"/>
      <c r="L92" s="210"/>
      <c r="M92" s="211"/>
      <c r="N92" s="212"/>
      <c r="O92" s="212"/>
      <c r="P92" s="212"/>
      <c r="Q92" s="212"/>
      <c r="R92" s="212"/>
      <c r="S92" s="212"/>
      <c r="T92" s="213"/>
      <c r="AT92" s="214" t="s">
        <v>144</v>
      </c>
      <c r="AU92" s="214" t="s">
        <v>84</v>
      </c>
      <c r="AV92" s="13" t="s">
        <v>82</v>
      </c>
      <c r="AW92" s="13" t="s">
        <v>35</v>
      </c>
      <c r="AX92" s="13" t="s">
        <v>74</v>
      </c>
      <c r="AY92" s="214" t="s">
        <v>133</v>
      </c>
    </row>
    <row r="93" spans="1:65" s="14" customFormat="1" ht="10.199999999999999">
      <c r="B93" s="215"/>
      <c r="C93" s="216"/>
      <c r="D93" s="201" t="s">
        <v>144</v>
      </c>
      <c r="E93" s="217" t="s">
        <v>28</v>
      </c>
      <c r="F93" s="218" t="s">
        <v>399</v>
      </c>
      <c r="G93" s="216"/>
      <c r="H93" s="219">
        <v>2</v>
      </c>
      <c r="I93" s="220"/>
      <c r="J93" s="216"/>
      <c r="K93" s="216"/>
      <c r="L93" s="221"/>
      <c r="M93" s="222"/>
      <c r="N93" s="223"/>
      <c r="O93" s="223"/>
      <c r="P93" s="223"/>
      <c r="Q93" s="223"/>
      <c r="R93" s="223"/>
      <c r="S93" s="223"/>
      <c r="T93" s="224"/>
      <c r="AT93" s="225" t="s">
        <v>144</v>
      </c>
      <c r="AU93" s="225" t="s">
        <v>84</v>
      </c>
      <c r="AV93" s="14" t="s">
        <v>84</v>
      </c>
      <c r="AW93" s="14" t="s">
        <v>35</v>
      </c>
      <c r="AX93" s="14" t="s">
        <v>82</v>
      </c>
      <c r="AY93" s="225" t="s">
        <v>133</v>
      </c>
    </row>
    <row r="94" spans="1:65" s="2" customFormat="1" ht="16.5" customHeight="1">
      <c r="A94" s="34"/>
      <c r="B94" s="35"/>
      <c r="C94" s="188" t="s">
        <v>153</v>
      </c>
      <c r="D94" s="188" t="s">
        <v>135</v>
      </c>
      <c r="E94" s="189" t="s">
        <v>154</v>
      </c>
      <c r="F94" s="190" t="s">
        <v>155</v>
      </c>
      <c r="G94" s="191" t="s">
        <v>149</v>
      </c>
      <c r="H94" s="192">
        <v>24.6</v>
      </c>
      <c r="I94" s="193"/>
      <c r="J94" s="194">
        <f>ROUND(I94*H94,2)</f>
        <v>0</v>
      </c>
      <c r="K94" s="190" t="s">
        <v>139</v>
      </c>
      <c r="L94" s="39"/>
      <c r="M94" s="195" t="s">
        <v>28</v>
      </c>
      <c r="N94" s="196" t="s">
        <v>47</v>
      </c>
      <c r="O94" s="65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99" t="s">
        <v>140</v>
      </c>
      <c r="AT94" s="199" t="s">
        <v>135</v>
      </c>
      <c r="AU94" s="199" t="s">
        <v>84</v>
      </c>
      <c r="AY94" s="17" t="s">
        <v>133</v>
      </c>
      <c r="BE94" s="200">
        <f>IF(N94="základní",J94,0)</f>
        <v>0</v>
      </c>
      <c r="BF94" s="200">
        <f>IF(N94="snížená",J94,0)</f>
        <v>0</v>
      </c>
      <c r="BG94" s="200">
        <f>IF(N94="zákl. přenesená",J94,0)</f>
        <v>0</v>
      </c>
      <c r="BH94" s="200">
        <f>IF(N94="sníž. přenesená",J94,0)</f>
        <v>0</v>
      </c>
      <c r="BI94" s="200">
        <f>IF(N94="nulová",J94,0)</f>
        <v>0</v>
      </c>
      <c r="BJ94" s="17" t="s">
        <v>140</v>
      </c>
      <c r="BK94" s="200">
        <f>ROUND(I94*H94,2)</f>
        <v>0</v>
      </c>
      <c r="BL94" s="17" t="s">
        <v>140</v>
      </c>
      <c r="BM94" s="199" t="s">
        <v>156</v>
      </c>
    </row>
    <row r="95" spans="1:65" s="2" customFormat="1" ht="10.199999999999999">
      <c r="A95" s="34"/>
      <c r="B95" s="35"/>
      <c r="C95" s="36"/>
      <c r="D95" s="201" t="s">
        <v>142</v>
      </c>
      <c r="E95" s="36"/>
      <c r="F95" s="202" t="s">
        <v>157</v>
      </c>
      <c r="G95" s="36"/>
      <c r="H95" s="36"/>
      <c r="I95" s="109"/>
      <c r="J95" s="36"/>
      <c r="K95" s="36"/>
      <c r="L95" s="39"/>
      <c r="M95" s="203"/>
      <c r="N95" s="204"/>
      <c r="O95" s="65"/>
      <c r="P95" s="65"/>
      <c r="Q95" s="65"/>
      <c r="R95" s="65"/>
      <c r="S95" s="65"/>
      <c r="T95" s="66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142</v>
      </c>
      <c r="AU95" s="17" t="s">
        <v>84</v>
      </c>
    </row>
    <row r="96" spans="1:65" s="13" customFormat="1" ht="10.199999999999999">
      <c r="B96" s="205"/>
      <c r="C96" s="206"/>
      <c r="D96" s="201" t="s">
        <v>144</v>
      </c>
      <c r="E96" s="207" t="s">
        <v>28</v>
      </c>
      <c r="F96" s="208" t="s">
        <v>400</v>
      </c>
      <c r="G96" s="206"/>
      <c r="H96" s="207" t="s">
        <v>28</v>
      </c>
      <c r="I96" s="209"/>
      <c r="J96" s="206"/>
      <c r="K96" s="206"/>
      <c r="L96" s="210"/>
      <c r="M96" s="211"/>
      <c r="N96" s="212"/>
      <c r="O96" s="212"/>
      <c r="P96" s="212"/>
      <c r="Q96" s="212"/>
      <c r="R96" s="212"/>
      <c r="S96" s="212"/>
      <c r="T96" s="213"/>
      <c r="AT96" s="214" t="s">
        <v>144</v>
      </c>
      <c r="AU96" s="214" t="s">
        <v>84</v>
      </c>
      <c r="AV96" s="13" t="s">
        <v>82</v>
      </c>
      <c r="AW96" s="13" t="s">
        <v>35</v>
      </c>
      <c r="AX96" s="13" t="s">
        <v>74</v>
      </c>
      <c r="AY96" s="214" t="s">
        <v>133</v>
      </c>
    </row>
    <row r="97" spans="1:65" s="14" customFormat="1" ht="10.199999999999999">
      <c r="B97" s="215"/>
      <c r="C97" s="216"/>
      <c r="D97" s="201" t="s">
        <v>144</v>
      </c>
      <c r="E97" s="217" t="s">
        <v>28</v>
      </c>
      <c r="F97" s="218" t="s">
        <v>401</v>
      </c>
      <c r="G97" s="216"/>
      <c r="H97" s="219">
        <v>24.6</v>
      </c>
      <c r="I97" s="220"/>
      <c r="J97" s="216"/>
      <c r="K97" s="216"/>
      <c r="L97" s="221"/>
      <c r="M97" s="222"/>
      <c r="N97" s="223"/>
      <c r="O97" s="223"/>
      <c r="P97" s="223"/>
      <c r="Q97" s="223"/>
      <c r="R97" s="223"/>
      <c r="S97" s="223"/>
      <c r="T97" s="224"/>
      <c r="AT97" s="225" t="s">
        <v>144</v>
      </c>
      <c r="AU97" s="225" t="s">
        <v>84</v>
      </c>
      <c r="AV97" s="14" t="s">
        <v>84</v>
      </c>
      <c r="AW97" s="14" t="s">
        <v>35</v>
      </c>
      <c r="AX97" s="14" t="s">
        <v>82</v>
      </c>
      <c r="AY97" s="225" t="s">
        <v>133</v>
      </c>
    </row>
    <row r="98" spans="1:65" s="2" customFormat="1" ht="16.5" customHeight="1">
      <c r="A98" s="34"/>
      <c r="B98" s="35"/>
      <c r="C98" s="188" t="s">
        <v>140</v>
      </c>
      <c r="D98" s="188" t="s">
        <v>135</v>
      </c>
      <c r="E98" s="189" t="s">
        <v>160</v>
      </c>
      <c r="F98" s="190" t="s">
        <v>161</v>
      </c>
      <c r="G98" s="191" t="s">
        <v>149</v>
      </c>
      <c r="H98" s="192">
        <v>39.9</v>
      </c>
      <c r="I98" s="193"/>
      <c r="J98" s="194">
        <f>ROUND(I98*H98,2)</f>
        <v>0</v>
      </c>
      <c r="K98" s="190" t="s">
        <v>139</v>
      </c>
      <c r="L98" s="39"/>
      <c r="M98" s="195" t="s">
        <v>28</v>
      </c>
      <c r="N98" s="196" t="s">
        <v>47</v>
      </c>
      <c r="O98" s="65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99" t="s">
        <v>140</v>
      </c>
      <c r="AT98" s="199" t="s">
        <v>135</v>
      </c>
      <c r="AU98" s="199" t="s">
        <v>84</v>
      </c>
      <c r="AY98" s="17" t="s">
        <v>133</v>
      </c>
      <c r="BE98" s="200">
        <f>IF(N98="základní",J98,0)</f>
        <v>0</v>
      </c>
      <c r="BF98" s="200">
        <f>IF(N98="snížená",J98,0)</f>
        <v>0</v>
      </c>
      <c r="BG98" s="200">
        <f>IF(N98="zákl. přenesená",J98,0)</f>
        <v>0</v>
      </c>
      <c r="BH98" s="200">
        <f>IF(N98="sníž. přenesená",J98,0)</f>
        <v>0</v>
      </c>
      <c r="BI98" s="200">
        <f>IF(N98="nulová",J98,0)</f>
        <v>0</v>
      </c>
      <c r="BJ98" s="17" t="s">
        <v>140</v>
      </c>
      <c r="BK98" s="200">
        <f>ROUND(I98*H98,2)</f>
        <v>0</v>
      </c>
      <c r="BL98" s="17" t="s">
        <v>140</v>
      </c>
      <c r="BM98" s="199" t="s">
        <v>162</v>
      </c>
    </row>
    <row r="99" spans="1:65" s="2" customFormat="1" ht="19.2">
      <c r="A99" s="34"/>
      <c r="B99" s="35"/>
      <c r="C99" s="36"/>
      <c r="D99" s="201" t="s">
        <v>142</v>
      </c>
      <c r="E99" s="36"/>
      <c r="F99" s="202" t="s">
        <v>163</v>
      </c>
      <c r="G99" s="36"/>
      <c r="H99" s="36"/>
      <c r="I99" s="109"/>
      <c r="J99" s="36"/>
      <c r="K99" s="36"/>
      <c r="L99" s="39"/>
      <c r="M99" s="203"/>
      <c r="N99" s="204"/>
      <c r="O99" s="65"/>
      <c r="P99" s="65"/>
      <c r="Q99" s="65"/>
      <c r="R99" s="65"/>
      <c r="S99" s="65"/>
      <c r="T99" s="66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142</v>
      </c>
      <c r="AU99" s="17" t="s">
        <v>84</v>
      </c>
    </row>
    <row r="100" spans="1:65" s="13" customFormat="1" ht="10.199999999999999">
      <c r="B100" s="205"/>
      <c r="C100" s="206"/>
      <c r="D100" s="201" t="s">
        <v>144</v>
      </c>
      <c r="E100" s="207" t="s">
        <v>28</v>
      </c>
      <c r="F100" s="208" t="s">
        <v>402</v>
      </c>
      <c r="G100" s="206"/>
      <c r="H100" s="207" t="s">
        <v>28</v>
      </c>
      <c r="I100" s="209"/>
      <c r="J100" s="206"/>
      <c r="K100" s="206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144</v>
      </c>
      <c r="AU100" s="214" t="s">
        <v>84</v>
      </c>
      <c r="AV100" s="13" t="s">
        <v>82</v>
      </c>
      <c r="AW100" s="13" t="s">
        <v>35</v>
      </c>
      <c r="AX100" s="13" t="s">
        <v>74</v>
      </c>
      <c r="AY100" s="214" t="s">
        <v>133</v>
      </c>
    </row>
    <row r="101" spans="1:65" s="14" customFormat="1" ht="10.199999999999999">
      <c r="B101" s="215"/>
      <c r="C101" s="216"/>
      <c r="D101" s="201" t="s">
        <v>144</v>
      </c>
      <c r="E101" s="217" t="s">
        <v>28</v>
      </c>
      <c r="F101" s="218" t="s">
        <v>403</v>
      </c>
      <c r="G101" s="216"/>
      <c r="H101" s="219">
        <v>39.9</v>
      </c>
      <c r="I101" s="220"/>
      <c r="J101" s="216"/>
      <c r="K101" s="216"/>
      <c r="L101" s="221"/>
      <c r="M101" s="222"/>
      <c r="N101" s="223"/>
      <c r="O101" s="223"/>
      <c r="P101" s="223"/>
      <c r="Q101" s="223"/>
      <c r="R101" s="223"/>
      <c r="S101" s="223"/>
      <c r="T101" s="224"/>
      <c r="AT101" s="225" t="s">
        <v>144</v>
      </c>
      <c r="AU101" s="225" t="s">
        <v>84</v>
      </c>
      <c r="AV101" s="14" t="s">
        <v>84</v>
      </c>
      <c r="AW101" s="14" t="s">
        <v>35</v>
      </c>
      <c r="AX101" s="14" t="s">
        <v>82</v>
      </c>
      <c r="AY101" s="225" t="s">
        <v>133</v>
      </c>
    </row>
    <row r="102" spans="1:65" s="2" customFormat="1" ht="16.5" customHeight="1">
      <c r="A102" s="34"/>
      <c r="B102" s="35"/>
      <c r="C102" s="188" t="s">
        <v>166</v>
      </c>
      <c r="D102" s="188" t="s">
        <v>135</v>
      </c>
      <c r="E102" s="189" t="s">
        <v>167</v>
      </c>
      <c r="F102" s="190" t="s">
        <v>168</v>
      </c>
      <c r="G102" s="191" t="s">
        <v>149</v>
      </c>
      <c r="H102" s="192">
        <v>11.97</v>
      </c>
      <c r="I102" s="193"/>
      <c r="J102" s="194">
        <f>ROUND(I102*H102,2)</f>
        <v>0</v>
      </c>
      <c r="K102" s="190" t="s">
        <v>139</v>
      </c>
      <c r="L102" s="39"/>
      <c r="M102" s="195" t="s">
        <v>28</v>
      </c>
      <c r="N102" s="196" t="s">
        <v>47</v>
      </c>
      <c r="O102" s="65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99" t="s">
        <v>140</v>
      </c>
      <c r="AT102" s="199" t="s">
        <v>135</v>
      </c>
      <c r="AU102" s="199" t="s">
        <v>84</v>
      </c>
      <c r="AY102" s="17" t="s">
        <v>133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17" t="s">
        <v>140</v>
      </c>
      <c r="BK102" s="200">
        <f>ROUND(I102*H102,2)</f>
        <v>0</v>
      </c>
      <c r="BL102" s="17" t="s">
        <v>140</v>
      </c>
      <c r="BM102" s="199" t="s">
        <v>169</v>
      </c>
    </row>
    <row r="103" spans="1:65" s="2" customFormat="1" ht="19.2">
      <c r="A103" s="34"/>
      <c r="B103" s="35"/>
      <c r="C103" s="36"/>
      <c r="D103" s="201" t="s">
        <v>142</v>
      </c>
      <c r="E103" s="36"/>
      <c r="F103" s="202" t="s">
        <v>170</v>
      </c>
      <c r="G103" s="36"/>
      <c r="H103" s="36"/>
      <c r="I103" s="109"/>
      <c r="J103" s="36"/>
      <c r="K103" s="36"/>
      <c r="L103" s="39"/>
      <c r="M103" s="203"/>
      <c r="N103" s="204"/>
      <c r="O103" s="65"/>
      <c r="P103" s="65"/>
      <c r="Q103" s="65"/>
      <c r="R103" s="65"/>
      <c r="S103" s="65"/>
      <c r="T103" s="66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142</v>
      </c>
      <c r="AU103" s="17" t="s">
        <v>84</v>
      </c>
    </row>
    <row r="104" spans="1:65" s="14" customFormat="1" ht="10.199999999999999">
      <c r="B104" s="215"/>
      <c r="C104" s="216"/>
      <c r="D104" s="201" t="s">
        <v>144</v>
      </c>
      <c r="E104" s="216"/>
      <c r="F104" s="218" t="s">
        <v>404</v>
      </c>
      <c r="G104" s="216"/>
      <c r="H104" s="219">
        <v>11.97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AT104" s="225" t="s">
        <v>144</v>
      </c>
      <c r="AU104" s="225" t="s">
        <v>84</v>
      </c>
      <c r="AV104" s="14" t="s">
        <v>84</v>
      </c>
      <c r="AW104" s="14" t="s">
        <v>4</v>
      </c>
      <c r="AX104" s="14" t="s">
        <v>82</v>
      </c>
      <c r="AY104" s="225" t="s">
        <v>133</v>
      </c>
    </row>
    <row r="105" spans="1:65" s="2" customFormat="1" ht="16.5" customHeight="1">
      <c r="A105" s="34"/>
      <c r="B105" s="35"/>
      <c r="C105" s="188" t="s">
        <v>172</v>
      </c>
      <c r="D105" s="188" t="s">
        <v>135</v>
      </c>
      <c r="E105" s="189" t="s">
        <v>173</v>
      </c>
      <c r="F105" s="190" t="s">
        <v>174</v>
      </c>
      <c r="G105" s="191" t="s">
        <v>149</v>
      </c>
      <c r="H105" s="192">
        <v>179.52799999999999</v>
      </c>
      <c r="I105" s="193"/>
      <c r="J105" s="194">
        <f>ROUND(I105*H105,2)</f>
        <v>0</v>
      </c>
      <c r="K105" s="190" t="s">
        <v>139</v>
      </c>
      <c r="L105" s="39"/>
      <c r="M105" s="195" t="s">
        <v>28</v>
      </c>
      <c r="N105" s="196" t="s">
        <v>47</v>
      </c>
      <c r="O105" s="65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99" t="s">
        <v>140</v>
      </c>
      <c r="AT105" s="199" t="s">
        <v>135</v>
      </c>
      <c r="AU105" s="199" t="s">
        <v>84</v>
      </c>
      <c r="AY105" s="17" t="s">
        <v>133</v>
      </c>
      <c r="BE105" s="200">
        <f>IF(N105="základní",J105,0)</f>
        <v>0</v>
      </c>
      <c r="BF105" s="200">
        <f>IF(N105="snížená",J105,0)</f>
        <v>0</v>
      </c>
      <c r="BG105" s="200">
        <f>IF(N105="zákl. přenesená",J105,0)</f>
        <v>0</v>
      </c>
      <c r="BH105" s="200">
        <f>IF(N105="sníž. přenesená",J105,0)</f>
        <v>0</v>
      </c>
      <c r="BI105" s="200">
        <f>IF(N105="nulová",J105,0)</f>
        <v>0</v>
      </c>
      <c r="BJ105" s="17" t="s">
        <v>140</v>
      </c>
      <c r="BK105" s="200">
        <f>ROUND(I105*H105,2)</f>
        <v>0</v>
      </c>
      <c r="BL105" s="17" t="s">
        <v>140</v>
      </c>
      <c r="BM105" s="199" t="s">
        <v>293</v>
      </c>
    </row>
    <row r="106" spans="1:65" s="2" customFormat="1" ht="19.2">
      <c r="A106" s="34"/>
      <c r="B106" s="35"/>
      <c r="C106" s="36"/>
      <c r="D106" s="201" t="s">
        <v>142</v>
      </c>
      <c r="E106" s="36"/>
      <c r="F106" s="202" t="s">
        <v>176</v>
      </c>
      <c r="G106" s="36"/>
      <c r="H106" s="36"/>
      <c r="I106" s="109"/>
      <c r="J106" s="36"/>
      <c r="K106" s="36"/>
      <c r="L106" s="39"/>
      <c r="M106" s="203"/>
      <c r="N106" s="204"/>
      <c r="O106" s="65"/>
      <c r="P106" s="65"/>
      <c r="Q106" s="65"/>
      <c r="R106" s="65"/>
      <c r="S106" s="65"/>
      <c r="T106" s="6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142</v>
      </c>
      <c r="AU106" s="17" t="s">
        <v>84</v>
      </c>
    </row>
    <row r="107" spans="1:65" s="13" customFormat="1" ht="10.199999999999999">
      <c r="B107" s="205"/>
      <c r="C107" s="206"/>
      <c r="D107" s="201" t="s">
        <v>144</v>
      </c>
      <c r="E107" s="207" t="s">
        <v>28</v>
      </c>
      <c r="F107" s="208" t="s">
        <v>402</v>
      </c>
      <c r="G107" s="206"/>
      <c r="H107" s="207" t="s">
        <v>28</v>
      </c>
      <c r="I107" s="209"/>
      <c r="J107" s="206"/>
      <c r="K107" s="206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144</v>
      </c>
      <c r="AU107" s="214" t="s">
        <v>84</v>
      </c>
      <c r="AV107" s="13" t="s">
        <v>82</v>
      </c>
      <c r="AW107" s="13" t="s">
        <v>35</v>
      </c>
      <c r="AX107" s="13" t="s">
        <v>74</v>
      </c>
      <c r="AY107" s="214" t="s">
        <v>133</v>
      </c>
    </row>
    <row r="108" spans="1:65" s="14" customFormat="1" ht="10.199999999999999">
      <c r="B108" s="215"/>
      <c r="C108" s="216"/>
      <c r="D108" s="201" t="s">
        <v>144</v>
      </c>
      <c r="E108" s="217" t="s">
        <v>28</v>
      </c>
      <c r="F108" s="218" t="s">
        <v>405</v>
      </c>
      <c r="G108" s="216"/>
      <c r="H108" s="219">
        <v>159.58000000000001</v>
      </c>
      <c r="I108" s="220"/>
      <c r="J108" s="216"/>
      <c r="K108" s="216"/>
      <c r="L108" s="221"/>
      <c r="M108" s="222"/>
      <c r="N108" s="223"/>
      <c r="O108" s="223"/>
      <c r="P108" s="223"/>
      <c r="Q108" s="223"/>
      <c r="R108" s="223"/>
      <c r="S108" s="223"/>
      <c r="T108" s="224"/>
      <c r="AT108" s="225" t="s">
        <v>144</v>
      </c>
      <c r="AU108" s="225" t="s">
        <v>84</v>
      </c>
      <c r="AV108" s="14" t="s">
        <v>84</v>
      </c>
      <c r="AW108" s="14" t="s">
        <v>35</v>
      </c>
      <c r="AX108" s="14" t="s">
        <v>74</v>
      </c>
      <c r="AY108" s="225" t="s">
        <v>133</v>
      </c>
    </row>
    <row r="109" spans="1:65" s="13" customFormat="1" ht="10.199999999999999">
      <c r="B109" s="205"/>
      <c r="C109" s="206"/>
      <c r="D109" s="201" t="s">
        <v>144</v>
      </c>
      <c r="E109" s="207" t="s">
        <v>28</v>
      </c>
      <c r="F109" s="208" t="s">
        <v>178</v>
      </c>
      <c r="G109" s="206"/>
      <c r="H109" s="207" t="s">
        <v>28</v>
      </c>
      <c r="I109" s="209"/>
      <c r="J109" s="206"/>
      <c r="K109" s="206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144</v>
      </c>
      <c r="AU109" s="214" t="s">
        <v>84</v>
      </c>
      <c r="AV109" s="13" t="s">
        <v>82</v>
      </c>
      <c r="AW109" s="13" t="s">
        <v>35</v>
      </c>
      <c r="AX109" s="13" t="s">
        <v>74</v>
      </c>
      <c r="AY109" s="214" t="s">
        <v>133</v>
      </c>
    </row>
    <row r="110" spans="1:65" s="14" customFormat="1" ht="10.199999999999999">
      <c r="B110" s="215"/>
      <c r="C110" s="216"/>
      <c r="D110" s="201" t="s">
        <v>144</v>
      </c>
      <c r="E110" s="217" t="s">
        <v>28</v>
      </c>
      <c r="F110" s="218" t="s">
        <v>406</v>
      </c>
      <c r="G110" s="216"/>
      <c r="H110" s="219">
        <v>19.948</v>
      </c>
      <c r="I110" s="220"/>
      <c r="J110" s="216"/>
      <c r="K110" s="216"/>
      <c r="L110" s="221"/>
      <c r="M110" s="222"/>
      <c r="N110" s="223"/>
      <c r="O110" s="223"/>
      <c r="P110" s="223"/>
      <c r="Q110" s="223"/>
      <c r="R110" s="223"/>
      <c r="S110" s="223"/>
      <c r="T110" s="224"/>
      <c r="AT110" s="225" t="s">
        <v>144</v>
      </c>
      <c r="AU110" s="225" t="s">
        <v>84</v>
      </c>
      <c r="AV110" s="14" t="s">
        <v>84</v>
      </c>
      <c r="AW110" s="14" t="s">
        <v>35</v>
      </c>
      <c r="AX110" s="14" t="s">
        <v>74</v>
      </c>
      <c r="AY110" s="225" t="s">
        <v>133</v>
      </c>
    </row>
    <row r="111" spans="1:65" s="15" customFormat="1" ht="10.199999999999999">
      <c r="B111" s="226"/>
      <c r="C111" s="227"/>
      <c r="D111" s="201" t="s">
        <v>144</v>
      </c>
      <c r="E111" s="228" t="s">
        <v>28</v>
      </c>
      <c r="F111" s="229" t="s">
        <v>180</v>
      </c>
      <c r="G111" s="227"/>
      <c r="H111" s="230">
        <v>179.52800000000002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AT111" s="236" t="s">
        <v>144</v>
      </c>
      <c r="AU111" s="236" t="s">
        <v>84</v>
      </c>
      <c r="AV111" s="15" t="s">
        <v>140</v>
      </c>
      <c r="AW111" s="15" t="s">
        <v>35</v>
      </c>
      <c r="AX111" s="15" t="s">
        <v>82</v>
      </c>
      <c r="AY111" s="236" t="s">
        <v>133</v>
      </c>
    </row>
    <row r="112" spans="1:65" s="2" customFormat="1" ht="16.5" customHeight="1">
      <c r="A112" s="34"/>
      <c r="B112" s="35"/>
      <c r="C112" s="188" t="s">
        <v>181</v>
      </c>
      <c r="D112" s="188" t="s">
        <v>135</v>
      </c>
      <c r="E112" s="189" t="s">
        <v>182</v>
      </c>
      <c r="F112" s="190" t="s">
        <v>183</v>
      </c>
      <c r="G112" s="191" t="s">
        <v>149</v>
      </c>
      <c r="H112" s="192">
        <v>199.48</v>
      </c>
      <c r="I112" s="193"/>
      <c r="J112" s="194">
        <f>ROUND(I112*H112,2)</f>
        <v>0</v>
      </c>
      <c r="K112" s="190" t="s">
        <v>139</v>
      </c>
      <c r="L112" s="39"/>
      <c r="M112" s="195" t="s">
        <v>28</v>
      </c>
      <c r="N112" s="196" t="s">
        <v>47</v>
      </c>
      <c r="O112" s="65"/>
      <c r="P112" s="197">
        <f>O112*H112</f>
        <v>0</v>
      </c>
      <c r="Q112" s="197">
        <v>0</v>
      </c>
      <c r="R112" s="197">
        <f>Q112*H112</f>
        <v>0</v>
      </c>
      <c r="S112" s="197">
        <v>0</v>
      </c>
      <c r="T112" s="19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99" t="s">
        <v>140</v>
      </c>
      <c r="AT112" s="199" t="s">
        <v>135</v>
      </c>
      <c r="AU112" s="199" t="s">
        <v>84</v>
      </c>
      <c r="AY112" s="17" t="s">
        <v>133</v>
      </c>
      <c r="BE112" s="200">
        <f>IF(N112="základní",J112,0)</f>
        <v>0</v>
      </c>
      <c r="BF112" s="200">
        <f>IF(N112="snížená",J112,0)</f>
        <v>0</v>
      </c>
      <c r="BG112" s="200">
        <f>IF(N112="zákl. přenesená",J112,0)</f>
        <v>0</v>
      </c>
      <c r="BH112" s="200">
        <f>IF(N112="sníž. přenesená",J112,0)</f>
        <v>0</v>
      </c>
      <c r="BI112" s="200">
        <f>IF(N112="nulová",J112,0)</f>
        <v>0</v>
      </c>
      <c r="BJ112" s="17" t="s">
        <v>140</v>
      </c>
      <c r="BK112" s="200">
        <f>ROUND(I112*H112,2)</f>
        <v>0</v>
      </c>
      <c r="BL112" s="17" t="s">
        <v>140</v>
      </c>
      <c r="BM112" s="199" t="s">
        <v>184</v>
      </c>
    </row>
    <row r="113" spans="1:65" s="2" customFormat="1" ht="19.2">
      <c r="A113" s="34"/>
      <c r="B113" s="35"/>
      <c r="C113" s="36"/>
      <c r="D113" s="201" t="s">
        <v>142</v>
      </c>
      <c r="E113" s="36"/>
      <c r="F113" s="202" t="s">
        <v>185</v>
      </c>
      <c r="G113" s="36"/>
      <c r="H113" s="36"/>
      <c r="I113" s="109"/>
      <c r="J113" s="36"/>
      <c r="K113" s="36"/>
      <c r="L113" s="39"/>
      <c r="M113" s="203"/>
      <c r="N113" s="204"/>
      <c r="O113" s="65"/>
      <c r="P113" s="65"/>
      <c r="Q113" s="65"/>
      <c r="R113" s="65"/>
      <c r="S113" s="65"/>
      <c r="T113" s="66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142</v>
      </c>
      <c r="AU113" s="17" t="s">
        <v>84</v>
      </c>
    </row>
    <row r="114" spans="1:65" s="13" customFormat="1" ht="10.199999999999999">
      <c r="B114" s="205"/>
      <c r="C114" s="206"/>
      <c r="D114" s="201" t="s">
        <v>144</v>
      </c>
      <c r="E114" s="207" t="s">
        <v>28</v>
      </c>
      <c r="F114" s="208" t="s">
        <v>186</v>
      </c>
      <c r="G114" s="206"/>
      <c r="H114" s="207" t="s">
        <v>28</v>
      </c>
      <c r="I114" s="209"/>
      <c r="J114" s="206"/>
      <c r="K114" s="206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144</v>
      </c>
      <c r="AU114" s="214" t="s">
        <v>84</v>
      </c>
      <c r="AV114" s="13" t="s">
        <v>82</v>
      </c>
      <c r="AW114" s="13" t="s">
        <v>35</v>
      </c>
      <c r="AX114" s="13" t="s">
        <v>74</v>
      </c>
      <c r="AY114" s="214" t="s">
        <v>133</v>
      </c>
    </row>
    <row r="115" spans="1:65" s="14" customFormat="1" ht="10.199999999999999">
      <c r="B115" s="215"/>
      <c r="C115" s="216"/>
      <c r="D115" s="201" t="s">
        <v>144</v>
      </c>
      <c r="E115" s="217" t="s">
        <v>28</v>
      </c>
      <c r="F115" s="218" t="s">
        <v>407</v>
      </c>
      <c r="G115" s="216"/>
      <c r="H115" s="219">
        <v>199.48</v>
      </c>
      <c r="I115" s="220"/>
      <c r="J115" s="216"/>
      <c r="K115" s="216"/>
      <c r="L115" s="221"/>
      <c r="M115" s="222"/>
      <c r="N115" s="223"/>
      <c r="O115" s="223"/>
      <c r="P115" s="223"/>
      <c r="Q115" s="223"/>
      <c r="R115" s="223"/>
      <c r="S115" s="223"/>
      <c r="T115" s="224"/>
      <c r="AT115" s="225" t="s">
        <v>144</v>
      </c>
      <c r="AU115" s="225" t="s">
        <v>84</v>
      </c>
      <c r="AV115" s="14" t="s">
        <v>84</v>
      </c>
      <c r="AW115" s="14" t="s">
        <v>35</v>
      </c>
      <c r="AX115" s="14" t="s">
        <v>82</v>
      </c>
      <c r="AY115" s="225" t="s">
        <v>133</v>
      </c>
    </row>
    <row r="116" spans="1:65" s="2" customFormat="1" ht="16.5" customHeight="1">
      <c r="A116" s="34"/>
      <c r="B116" s="35"/>
      <c r="C116" s="188" t="s">
        <v>188</v>
      </c>
      <c r="D116" s="188" t="s">
        <v>135</v>
      </c>
      <c r="E116" s="189" t="s">
        <v>189</v>
      </c>
      <c r="F116" s="190" t="s">
        <v>190</v>
      </c>
      <c r="G116" s="191" t="s">
        <v>149</v>
      </c>
      <c r="H116" s="192">
        <v>199.48</v>
      </c>
      <c r="I116" s="193"/>
      <c r="J116" s="194">
        <f>ROUND(I116*H116,2)</f>
        <v>0</v>
      </c>
      <c r="K116" s="190" t="s">
        <v>139</v>
      </c>
      <c r="L116" s="39"/>
      <c r="M116" s="195" t="s">
        <v>28</v>
      </c>
      <c r="N116" s="196" t="s">
        <v>47</v>
      </c>
      <c r="O116" s="65"/>
      <c r="P116" s="197">
        <f>O116*H116</f>
        <v>0</v>
      </c>
      <c r="Q116" s="197">
        <v>0</v>
      </c>
      <c r="R116" s="197">
        <f>Q116*H116</f>
        <v>0</v>
      </c>
      <c r="S116" s="197">
        <v>0</v>
      </c>
      <c r="T116" s="19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99" t="s">
        <v>140</v>
      </c>
      <c r="AT116" s="199" t="s">
        <v>135</v>
      </c>
      <c r="AU116" s="199" t="s">
        <v>84</v>
      </c>
      <c r="AY116" s="17" t="s">
        <v>133</v>
      </c>
      <c r="BE116" s="200">
        <f>IF(N116="základní",J116,0)</f>
        <v>0</v>
      </c>
      <c r="BF116" s="200">
        <f>IF(N116="snížená",J116,0)</f>
        <v>0</v>
      </c>
      <c r="BG116" s="200">
        <f>IF(N116="zákl. přenesená",J116,0)</f>
        <v>0</v>
      </c>
      <c r="BH116" s="200">
        <f>IF(N116="sníž. přenesená",J116,0)</f>
        <v>0</v>
      </c>
      <c r="BI116" s="200">
        <f>IF(N116="nulová",J116,0)</f>
        <v>0</v>
      </c>
      <c r="BJ116" s="17" t="s">
        <v>140</v>
      </c>
      <c r="BK116" s="200">
        <f>ROUND(I116*H116,2)</f>
        <v>0</v>
      </c>
      <c r="BL116" s="17" t="s">
        <v>140</v>
      </c>
      <c r="BM116" s="199" t="s">
        <v>191</v>
      </c>
    </row>
    <row r="117" spans="1:65" s="2" customFormat="1" ht="19.2">
      <c r="A117" s="34"/>
      <c r="B117" s="35"/>
      <c r="C117" s="36"/>
      <c r="D117" s="201" t="s">
        <v>142</v>
      </c>
      <c r="E117" s="36"/>
      <c r="F117" s="202" t="s">
        <v>192</v>
      </c>
      <c r="G117" s="36"/>
      <c r="H117" s="36"/>
      <c r="I117" s="109"/>
      <c r="J117" s="36"/>
      <c r="K117" s="36"/>
      <c r="L117" s="39"/>
      <c r="M117" s="203"/>
      <c r="N117" s="204"/>
      <c r="O117" s="65"/>
      <c r="P117" s="65"/>
      <c r="Q117" s="65"/>
      <c r="R117" s="65"/>
      <c r="S117" s="65"/>
      <c r="T117" s="6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142</v>
      </c>
      <c r="AU117" s="17" t="s">
        <v>84</v>
      </c>
    </row>
    <row r="118" spans="1:65" s="13" customFormat="1" ht="10.199999999999999">
      <c r="B118" s="205"/>
      <c r="C118" s="206"/>
      <c r="D118" s="201" t="s">
        <v>144</v>
      </c>
      <c r="E118" s="207" t="s">
        <v>28</v>
      </c>
      <c r="F118" s="208" t="s">
        <v>193</v>
      </c>
      <c r="G118" s="206"/>
      <c r="H118" s="207" t="s">
        <v>28</v>
      </c>
      <c r="I118" s="209"/>
      <c r="J118" s="206"/>
      <c r="K118" s="206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144</v>
      </c>
      <c r="AU118" s="214" t="s">
        <v>84</v>
      </c>
      <c r="AV118" s="13" t="s">
        <v>82</v>
      </c>
      <c r="AW118" s="13" t="s">
        <v>35</v>
      </c>
      <c r="AX118" s="13" t="s">
        <v>74</v>
      </c>
      <c r="AY118" s="214" t="s">
        <v>133</v>
      </c>
    </row>
    <row r="119" spans="1:65" s="14" customFormat="1" ht="10.199999999999999">
      <c r="B119" s="215"/>
      <c r="C119" s="216"/>
      <c r="D119" s="201" t="s">
        <v>144</v>
      </c>
      <c r="E119" s="217" t="s">
        <v>28</v>
      </c>
      <c r="F119" s="218" t="s">
        <v>407</v>
      </c>
      <c r="G119" s="216"/>
      <c r="H119" s="219">
        <v>199.48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AT119" s="225" t="s">
        <v>144</v>
      </c>
      <c r="AU119" s="225" t="s">
        <v>84</v>
      </c>
      <c r="AV119" s="14" t="s">
        <v>84</v>
      </c>
      <c r="AW119" s="14" t="s">
        <v>35</v>
      </c>
      <c r="AX119" s="14" t="s">
        <v>82</v>
      </c>
      <c r="AY119" s="225" t="s">
        <v>133</v>
      </c>
    </row>
    <row r="120" spans="1:65" s="2" customFormat="1" ht="16.5" customHeight="1">
      <c r="A120" s="34"/>
      <c r="B120" s="35"/>
      <c r="C120" s="188" t="s">
        <v>195</v>
      </c>
      <c r="D120" s="188" t="s">
        <v>135</v>
      </c>
      <c r="E120" s="189" t="s">
        <v>196</v>
      </c>
      <c r="F120" s="190" t="s">
        <v>197</v>
      </c>
      <c r="G120" s="191" t="s">
        <v>149</v>
      </c>
      <c r="H120" s="192">
        <v>179.53200000000001</v>
      </c>
      <c r="I120" s="193"/>
      <c r="J120" s="194">
        <f>ROUND(I120*H120,2)</f>
        <v>0</v>
      </c>
      <c r="K120" s="190" t="s">
        <v>139</v>
      </c>
      <c r="L120" s="39"/>
      <c r="M120" s="195" t="s">
        <v>28</v>
      </c>
      <c r="N120" s="196" t="s">
        <v>47</v>
      </c>
      <c r="O120" s="65"/>
      <c r="P120" s="197">
        <f>O120*H120</f>
        <v>0</v>
      </c>
      <c r="Q120" s="197">
        <v>0</v>
      </c>
      <c r="R120" s="197">
        <f>Q120*H120</f>
        <v>0</v>
      </c>
      <c r="S120" s="197">
        <v>0</v>
      </c>
      <c r="T120" s="19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99" t="s">
        <v>140</v>
      </c>
      <c r="AT120" s="199" t="s">
        <v>135</v>
      </c>
      <c r="AU120" s="199" t="s">
        <v>84</v>
      </c>
      <c r="AY120" s="17" t="s">
        <v>133</v>
      </c>
      <c r="BE120" s="200">
        <f>IF(N120="základní",J120,0)</f>
        <v>0</v>
      </c>
      <c r="BF120" s="200">
        <f>IF(N120="snížená",J120,0)</f>
        <v>0</v>
      </c>
      <c r="BG120" s="200">
        <f>IF(N120="zákl. přenesená",J120,0)</f>
        <v>0</v>
      </c>
      <c r="BH120" s="200">
        <f>IF(N120="sníž. přenesená",J120,0)</f>
        <v>0</v>
      </c>
      <c r="BI120" s="200">
        <f>IF(N120="nulová",J120,0)</f>
        <v>0</v>
      </c>
      <c r="BJ120" s="17" t="s">
        <v>140</v>
      </c>
      <c r="BK120" s="200">
        <f>ROUND(I120*H120,2)</f>
        <v>0</v>
      </c>
      <c r="BL120" s="17" t="s">
        <v>140</v>
      </c>
      <c r="BM120" s="199" t="s">
        <v>298</v>
      </c>
    </row>
    <row r="121" spans="1:65" s="2" customFormat="1" ht="10.199999999999999">
      <c r="A121" s="34"/>
      <c r="B121" s="35"/>
      <c r="C121" s="36"/>
      <c r="D121" s="201" t="s">
        <v>142</v>
      </c>
      <c r="E121" s="36"/>
      <c r="F121" s="202" t="s">
        <v>199</v>
      </c>
      <c r="G121" s="36"/>
      <c r="H121" s="36"/>
      <c r="I121" s="109"/>
      <c r="J121" s="36"/>
      <c r="K121" s="36"/>
      <c r="L121" s="39"/>
      <c r="M121" s="203"/>
      <c r="N121" s="204"/>
      <c r="O121" s="65"/>
      <c r="P121" s="65"/>
      <c r="Q121" s="65"/>
      <c r="R121" s="65"/>
      <c r="S121" s="65"/>
      <c r="T121" s="6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142</v>
      </c>
      <c r="AU121" s="17" t="s">
        <v>84</v>
      </c>
    </row>
    <row r="122" spans="1:65" s="13" customFormat="1" ht="10.199999999999999">
      <c r="B122" s="205"/>
      <c r="C122" s="206"/>
      <c r="D122" s="201" t="s">
        <v>144</v>
      </c>
      <c r="E122" s="207" t="s">
        <v>28</v>
      </c>
      <c r="F122" s="208" t="s">
        <v>408</v>
      </c>
      <c r="G122" s="206"/>
      <c r="H122" s="207" t="s">
        <v>28</v>
      </c>
      <c r="I122" s="209"/>
      <c r="J122" s="206"/>
      <c r="K122" s="206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144</v>
      </c>
      <c r="AU122" s="214" t="s">
        <v>84</v>
      </c>
      <c r="AV122" s="13" t="s">
        <v>82</v>
      </c>
      <c r="AW122" s="13" t="s">
        <v>35</v>
      </c>
      <c r="AX122" s="13" t="s">
        <v>74</v>
      </c>
      <c r="AY122" s="214" t="s">
        <v>133</v>
      </c>
    </row>
    <row r="123" spans="1:65" s="14" customFormat="1" ht="10.199999999999999">
      <c r="B123" s="215"/>
      <c r="C123" s="216"/>
      <c r="D123" s="201" t="s">
        <v>144</v>
      </c>
      <c r="E123" s="217" t="s">
        <v>28</v>
      </c>
      <c r="F123" s="218" t="s">
        <v>409</v>
      </c>
      <c r="G123" s="216"/>
      <c r="H123" s="219">
        <v>179.53200000000001</v>
      </c>
      <c r="I123" s="220"/>
      <c r="J123" s="216"/>
      <c r="K123" s="216"/>
      <c r="L123" s="221"/>
      <c r="M123" s="222"/>
      <c r="N123" s="223"/>
      <c r="O123" s="223"/>
      <c r="P123" s="223"/>
      <c r="Q123" s="223"/>
      <c r="R123" s="223"/>
      <c r="S123" s="223"/>
      <c r="T123" s="224"/>
      <c r="AT123" s="225" t="s">
        <v>144</v>
      </c>
      <c r="AU123" s="225" t="s">
        <v>84</v>
      </c>
      <c r="AV123" s="14" t="s">
        <v>84</v>
      </c>
      <c r="AW123" s="14" t="s">
        <v>35</v>
      </c>
      <c r="AX123" s="14" t="s">
        <v>82</v>
      </c>
      <c r="AY123" s="225" t="s">
        <v>133</v>
      </c>
    </row>
    <row r="124" spans="1:65" s="2" customFormat="1" ht="16.5" customHeight="1">
      <c r="A124" s="34"/>
      <c r="B124" s="35"/>
      <c r="C124" s="188" t="s">
        <v>202</v>
      </c>
      <c r="D124" s="188" t="s">
        <v>135</v>
      </c>
      <c r="E124" s="189" t="s">
        <v>203</v>
      </c>
      <c r="F124" s="190" t="s">
        <v>204</v>
      </c>
      <c r="G124" s="191" t="s">
        <v>149</v>
      </c>
      <c r="H124" s="192">
        <v>199.48</v>
      </c>
      <c r="I124" s="193"/>
      <c r="J124" s="194">
        <f>ROUND(I124*H124,2)</f>
        <v>0</v>
      </c>
      <c r="K124" s="190" t="s">
        <v>139</v>
      </c>
      <c r="L124" s="39"/>
      <c r="M124" s="195" t="s">
        <v>28</v>
      </c>
      <c r="N124" s="196" t="s">
        <v>47</v>
      </c>
      <c r="O124" s="65"/>
      <c r="P124" s="197">
        <f>O124*H124</f>
        <v>0</v>
      </c>
      <c r="Q124" s="197">
        <v>0</v>
      </c>
      <c r="R124" s="197">
        <f>Q124*H124</f>
        <v>0</v>
      </c>
      <c r="S124" s="197">
        <v>0</v>
      </c>
      <c r="T124" s="19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9" t="s">
        <v>140</v>
      </c>
      <c r="AT124" s="199" t="s">
        <v>135</v>
      </c>
      <c r="AU124" s="199" t="s">
        <v>84</v>
      </c>
      <c r="AY124" s="17" t="s">
        <v>133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17" t="s">
        <v>140</v>
      </c>
      <c r="BK124" s="200">
        <f>ROUND(I124*H124,2)</f>
        <v>0</v>
      </c>
      <c r="BL124" s="17" t="s">
        <v>140</v>
      </c>
      <c r="BM124" s="199" t="s">
        <v>205</v>
      </c>
    </row>
    <row r="125" spans="1:65" s="2" customFormat="1" ht="10.199999999999999">
      <c r="A125" s="34"/>
      <c r="B125" s="35"/>
      <c r="C125" s="36"/>
      <c r="D125" s="201" t="s">
        <v>142</v>
      </c>
      <c r="E125" s="36"/>
      <c r="F125" s="202" t="s">
        <v>206</v>
      </c>
      <c r="G125" s="36"/>
      <c r="H125" s="36"/>
      <c r="I125" s="109"/>
      <c r="J125" s="36"/>
      <c r="K125" s="36"/>
      <c r="L125" s="39"/>
      <c r="M125" s="203"/>
      <c r="N125" s="204"/>
      <c r="O125" s="65"/>
      <c r="P125" s="65"/>
      <c r="Q125" s="65"/>
      <c r="R125" s="65"/>
      <c r="S125" s="65"/>
      <c r="T125" s="66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142</v>
      </c>
      <c r="AU125" s="17" t="s">
        <v>84</v>
      </c>
    </row>
    <row r="126" spans="1:65" s="13" customFormat="1" ht="10.199999999999999">
      <c r="B126" s="205"/>
      <c r="C126" s="206"/>
      <c r="D126" s="201" t="s">
        <v>144</v>
      </c>
      <c r="E126" s="207" t="s">
        <v>28</v>
      </c>
      <c r="F126" s="208" t="s">
        <v>410</v>
      </c>
      <c r="G126" s="206"/>
      <c r="H126" s="207" t="s">
        <v>28</v>
      </c>
      <c r="I126" s="209"/>
      <c r="J126" s="206"/>
      <c r="K126" s="206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144</v>
      </c>
      <c r="AU126" s="214" t="s">
        <v>84</v>
      </c>
      <c r="AV126" s="13" t="s">
        <v>82</v>
      </c>
      <c r="AW126" s="13" t="s">
        <v>35</v>
      </c>
      <c r="AX126" s="13" t="s">
        <v>74</v>
      </c>
      <c r="AY126" s="214" t="s">
        <v>133</v>
      </c>
    </row>
    <row r="127" spans="1:65" s="13" customFormat="1" ht="10.199999999999999">
      <c r="B127" s="205"/>
      <c r="C127" s="206"/>
      <c r="D127" s="201" t="s">
        <v>144</v>
      </c>
      <c r="E127" s="207" t="s">
        <v>28</v>
      </c>
      <c r="F127" s="208" t="s">
        <v>208</v>
      </c>
      <c r="G127" s="206"/>
      <c r="H127" s="207" t="s">
        <v>28</v>
      </c>
      <c r="I127" s="209"/>
      <c r="J127" s="206"/>
      <c r="K127" s="206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144</v>
      </c>
      <c r="AU127" s="214" t="s">
        <v>84</v>
      </c>
      <c r="AV127" s="13" t="s">
        <v>82</v>
      </c>
      <c r="AW127" s="13" t="s">
        <v>35</v>
      </c>
      <c r="AX127" s="13" t="s">
        <v>74</v>
      </c>
      <c r="AY127" s="214" t="s">
        <v>133</v>
      </c>
    </row>
    <row r="128" spans="1:65" s="14" customFormat="1" ht="10.199999999999999">
      <c r="B128" s="215"/>
      <c r="C128" s="216"/>
      <c r="D128" s="201" t="s">
        <v>144</v>
      </c>
      <c r="E128" s="217" t="s">
        <v>28</v>
      </c>
      <c r="F128" s="218" t="s">
        <v>411</v>
      </c>
      <c r="G128" s="216"/>
      <c r="H128" s="219">
        <v>39.9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144</v>
      </c>
      <c r="AU128" s="225" t="s">
        <v>84</v>
      </c>
      <c r="AV128" s="14" t="s">
        <v>84</v>
      </c>
      <c r="AW128" s="14" t="s">
        <v>35</v>
      </c>
      <c r="AX128" s="14" t="s">
        <v>74</v>
      </c>
      <c r="AY128" s="225" t="s">
        <v>133</v>
      </c>
    </row>
    <row r="129" spans="1:65" s="13" customFormat="1" ht="10.199999999999999">
      <c r="B129" s="205"/>
      <c r="C129" s="206"/>
      <c r="D129" s="201" t="s">
        <v>144</v>
      </c>
      <c r="E129" s="207" t="s">
        <v>28</v>
      </c>
      <c r="F129" s="208" t="s">
        <v>208</v>
      </c>
      <c r="G129" s="206"/>
      <c r="H129" s="207" t="s">
        <v>28</v>
      </c>
      <c r="I129" s="209"/>
      <c r="J129" s="206"/>
      <c r="K129" s="206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144</v>
      </c>
      <c r="AU129" s="214" t="s">
        <v>84</v>
      </c>
      <c r="AV129" s="13" t="s">
        <v>82</v>
      </c>
      <c r="AW129" s="13" t="s">
        <v>35</v>
      </c>
      <c r="AX129" s="13" t="s">
        <v>74</v>
      </c>
      <c r="AY129" s="214" t="s">
        <v>133</v>
      </c>
    </row>
    <row r="130" spans="1:65" s="14" customFormat="1" ht="10.199999999999999">
      <c r="B130" s="215"/>
      <c r="C130" s="216"/>
      <c r="D130" s="201" t="s">
        <v>144</v>
      </c>
      <c r="E130" s="217" t="s">
        <v>28</v>
      </c>
      <c r="F130" s="218" t="s">
        <v>405</v>
      </c>
      <c r="G130" s="216"/>
      <c r="H130" s="219">
        <v>159.58000000000001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144</v>
      </c>
      <c r="AU130" s="225" t="s">
        <v>84</v>
      </c>
      <c r="AV130" s="14" t="s">
        <v>84</v>
      </c>
      <c r="AW130" s="14" t="s">
        <v>35</v>
      </c>
      <c r="AX130" s="14" t="s">
        <v>74</v>
      </c>
      <c r="AY130" s="225" t="s">
        <v>133</v>
      </c>
    </row>
    <row r="131" spans="1:65" s="15" customFormat="1" ht="10.199999999999999">
      <c r="B131" s="226"/>
      <c r="C131" s="227"/>
      <c r="D131" s="201" t="s">
        <v>144</v>
      </c>
      <c r="E131" s="228" t="s">
        <v>28</v>
      </c>
      <c r="F131" s="229" t="s">
        <v>180</v>
      </c>
      <c r="G131" s="227"/>
      <c r="H131" s="230">
        <v>199.48000000000002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AT131" s="236" t="s">
        <v>144</v>
      </c>
      <c r="AU131" s="236" t="s">
        <v>84</v>
      </c>
      <c r="AV131" s="15" t="s">
        <v>140</v>
      </c>
      <c r="AW131" s="15" t="s">
        <v>35</v>
      </c>
      <c r="AX131" s="15" t="s">
        <v>82</v>
      </c>
      <c r="AY131" s="236" t="s">
        <v>133</v>
      </c>
    </row>
    <row r="132" spans="1:65" s="2" customFormat="1" ht="16.5" customHeight="1">
      <c r="A132" s="34"/>
      <c r="B132" s="35"/>
      <c r="C132" s="188" t="s">
        <v>210</v>
      </c>
      <c r="D132" s="188" t="s">
        <v>135</v>
      </c>
      <c r="E132" s="189" t="s">
        <v>219</v>
      </c>
      <c r="F132" s="190" t="s">
        <v>220</v>
      </c>
      <c r="G132" s="191" t="s">
        <v>138</v>
      </c>
      <c r="H132" s="192">
        <v>0.14299999999999999</v>
      </c>
      <c r="I132" s="193"/>
      <c r="J132" s="194">
        <f>ROUND(I132*H132,2)</f>
        <v>0</v>
      </c>
      <c r="K132" s="190" t="s">
        <v>139</v>
      </c>
      <c r="L132" s="39"/>
      <c r="M132" s="195" t="s">
        <v>28</v>
      </c>
      <c r="N132" s="196" t="s">
        <v>47</v>
      </c>
      <c r="O132" s="65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140</v>
      </c>
      <c r="AT132" s="199" t="s">
        <v>135</v>
      </c>
      <c r="AU132" s="199" t="s">
        <v>84</v>
      </c>
      <c r="AY132" s="17" t="s">
        <v>133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7" t="s">
        <v>140</v>
      </c>
      <c r="BK132" s="200">
        <f>ROUND(I132*H132,2)</f>
        <v>0</v>
      </c>
      <c r="BL132" s="17" t="s">
        <v>140</v>
      </c>
      <c r="BM132" s="199" t="s">
        <v>221</v>
      </c>
    </row>
    <row r="133" spans="1:65" s="2" customFormat="1" ht="10.199999999999999">
      <c r="A133" s="34"/>
      <c r="B133" s="35"/>
      <c r="C133" s="36"/>
      <c r="D133" s="201" t="s">
        <v>142</v>
      </c>
      <c r="E133" s="36"/>
      <c r="F133" s="202" t="s">
        <v>222</v>
      </c>
      <c r="G133" s="36"/>
      <c r="H133" s="36"/>
      <c r="I133" s="109"/>
      <c r="J133" s="36"/>
      <c r="K133" s="36"/>
      <c r="L133" s="39"/>
      <c r="M133" s="203"/>
      <c r="N133" s="204"/>
      <c r="O133" s="65"/>
      <c r="P133" s="65"/>
      <c r="Q133" s="65"/>
      <c r="R133" s="65"/>
      <c r="S133" s="65"/>
      <c r="T133" s="6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142</v>
      </c>
      <c r="AU133" s="17" t="s">
        <v>84</v>
      </c>
    </row>
    <row r="134" spans="1:65" s="13" customFormat="1" ht="10.199999999999999">
      <c r="B134" s="205"/>
      <c r="C134" s="206"/>
      <c r="D134" s="201" t="s">
        <v>144</v>
      </c>
      <c r="E134" s="207" t="s">
        <v>28</v>
      </c>
      <c r="F134" s="208" t="s">
        <v>412</v>
      </c>
      <c r="G134" s="206"/>
      <c r="H134" s="207" t="s">
        <v>28</v>
      </c>
      <c r="I134" s="209"/>
      <c r="J134" s="206"/>
      <c r="K134" s="206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144</v>
      </c>
      <c r="AU134" s="214" t="s">
        <v>84</v>
      </c>
      <c r="AV134" s="13" t="s">
        <v>82</v>
      </c>
      <c r="AW134" s="13" t="s">
        <v>35</v>
      </c>
      <c r="AX134" s="13" t="s">
        <v>74</v>
      </c>
      <c r="AY134" s="214" t="s">
        <v>133</v>
      </c>
    </row>
    <row r="135" spans="1:65" s="14" customFormat="1" ht="10.199999999999999">
      <c r="B135" s="215"/>
      <c r="C135" s="216"/>
      <c r="D135" s="201" t="s">
        <v>144</v>
      </c>
      <c r="E135" s="217" t="s">
        <v>28</v>
      </c>
      <c r="F135" s="218" t="s">
        <v>397</v>
      </c>
      <c r="G135" s="216"/>
      <c r="H135" s="219">
        <v>0.14299999999999999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144</v>
      </c>
      <c r="AU135" s="225" t="s">
        <v>84</v>
      </c>
      <c r="AV135" s="14" t="s">
        <v>84</v>
      </c>
      <c r="AW135" s="14" t="s">
        <v>35</v>
      </c>
      <c r="AX135" s="14" t="s">
        <v>82</v>
      </c>
      <c r="AY135" s="225" t="s">
        <v>133</v>
      </c>
    </row>
    <row r="136" spans="1:65" s="2" customFormat="1" ht="16.5" customHeight="1">
      <c r="A136" s="34"/>
      <c r="B136" s="35"/>
      <c r="C136" s="188" t="s">
        <v>218</v>
      </c>
      <c r="D136" s="188" t="s">
        <v>135</v>
      </c>
      <c r="E136" s="189" t="s">
        <v>225</v>
      </c>
      <c r="F136" s="190" t="s">
        <v>226</v>
      </c>
      <c r="G136" s="191" t="s">
        <v>227</v>
      </c>
      <c r="H136" s="192">
        <v>359.06400000000002</v>
      </c>
      <c r="I136" s="193"/>
      <c r="J136" s="194">
        <f>ROUND(I136*H136,2)</f>
        <v>0</v>
      </c>
      <c r="K136" s="190" t="s">
        <v>28</v>
      </c>
      <c r="L136" s="39"/>
      <c r="M136" s="195" t="s">
        <v>28</v>
      </c>
      <c r="N136" s="196" t="s">
        <v>47</v>
      </c>
      <c r="O136" s="65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9" t="s">
        <v>140</v>
      </c>
      <c r="AT136" s="199" t="s">
        <v>135</v>
      </c>
      <c r="AU136" s="199" t="s">
        <v>84</v>
      </c>
      <c r="AY136" s="17" t="s">
        <v>133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7" t="s">
        <v>140</v>
      </c>
      <c r="BK136" s="200">
        <f>ROUND(I136*H136,2)</f>
        <v>0</v>
      </c>
      <c r="BL136" s="17" t="s">
        <v>140</v>
      </c>
      <c r="BM136" s="199" t="s">
        <v>413</v>
      </c>
    </row>
    <row r="137" spans="1:65" s="2" customFormat="1" ht="10.199999999999999">
      <c r="A137" s="34"/>
      <c r="B137" s="35"/>
      <c r="C137" s="36"/>
      <c r="D137" s="201" t="s">
        <v>142</v>
      </c>
      <c r="E137" s="36"/>
      <c r="F137" s="202" t="s">
        <v>229</v>
      </c>
      <c r="G137" s="36"/>
      <c r="H137" s="36"/>
      <c r="I137" s="109"/>
      <c r="J137" s="36"/>
      <c r="K137" s="36"/>
      <c r="L137" s="39"/>
      <c r="M137" s="203"/>
      <c r="N137" s="204"/>
      <c r="O137" s="65"/>
      <c r="P137" s="65"/>
      <c r="Q137" s="65"/>
      <c r="R137" s="65"/>
      <c r="S137" s="65"/>
      <c r="T137" s="6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142</v>
      </c>
      <c r="AU137" s="17" t="s">
        <v>84</v>
      </c>
    </row>
    <row r="138" spans="1:65" s="13" customFormat="1" ht="10.199999999999999">
      <c r="B138" s="205"/>
      <c r="C138" s="206"/>
      <c r="D138" s="201" t="s">
        <v>144</v>
      </c>
      <c r="E138" s="207" t="s">
        <v>28</v>
      </c>
      <c r="F138" s="208" t="s">
        <v>414</v>
      </c>
      <c r="G138" s="206"/>
      <c r="H138" s="207" t="s">
        <v>28</v>
      </c>
      <c r="I138" s="209"/>
      <c r="J138" s="206"/>
      <c r="K138" s="206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144</v>
      </c>
      <c r="AU138" s="214" t="s">
        <v>84</v>
      </c>
      <c r="AV138" s="13" t="s">
        <v>82</v>
      </c>
      <c r="AW138" s="13" t="s">
        <v>35</v>
      </c>
      <c r="AX138" s="13" t="s">
        <v>74</v>
      </c>
      <c r="AY138" s="214" t="s">
        <v>133</v>
      </c>
    </row>
    <row r="139" spans="1:65" s="13" customFormat="1" ht="10.199999999999999">
      <c r="B139" s="205"/>
      <c r="C139" s="206"/>
      <c r="D139" s="201" t="s">
        <v>144</v>
      </c>
      <c r="E139" s="207" t="s">
        <v>28</v>
      </c>
      <c r="F139" s="208" t="s">
        <v>208</v>
      </c>
      <c r="G139" s="206"/>
      <c r="H139" s="207" t="s">
        <v>28</v>
      </c>
      <c r="I139" s="209"/>
      <c r="J139" s="206"/>
      <c r="K139" s="206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144</v>
      </c>
      <c r="AU139" s="214" t="s">
        <v>84</v>
      </c>
      <c r="AV139" s="13" t="s">
        <v>82</v>
      </c>
      <c r="AW139" s="13" t="s">
        <v>35</v>
      </c>
      <c r="AX139" s="13" t="s">
        <v>74</v>
      </c>
      <c r="AY139" s="214" t="s">
        <v>133</v>
      </c>
    </row>
    <row r="140" spans="1:65" s="14" customFormat="1" ht="10.199999999999999">
      <c r="B140" s="215"/>
      <c r="C140" s="216"/>
      <c r="D140" s="201" t="s">
        <v>144</v>
      </c>
      <c r="E140" s="217" t="s">
        <v>28</v>
      </c>
      <c r="F140" s="218" t="s">
        <v>415</v>
      </c>
      <c r="G140" s="216"/>
      <c r="H140" s="219">
        <v>71.819999999999993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144</v>
      </c>
      <c r="AU140" s="225" t="s">
        <v>84</v>
      </c>
      <c r="AV140" s="14" t="s">
        <v>84</v>
      </c>
      <c r="AW140" s="14" t="s">
        <v>35</v>
      </c>
      <c r="AX140" s="14" t="s">
        <v>74</v>
      </c>
      <c r="AY140" s="225" t="s">
        <v>133</v>
      </c>
    </row>
    <row r="141" spans="1:65" s="13" customFormat="1" ht="10.199999999999999">
      <c r="B141" s="205"/>
      <c r="C141" s="206"/>
      <c r="D141" s="201" t="s">
        <v>144</v>
      </c>
      <c r="E141" s="207" t="s">
        <v>28</v>
      </c>
      <c r="F141" s="208" t="s">
        <v>232</v>
      </c>
      <c r="G141" s="206"/>
      <c r="H141" s="207" t="s">
        <v>28</v>
      </c>
      <c r="I141" s="209"/>
      <c r="J141" s="206"/>
      <c r="K141" s="206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144</v>
      </c>
      <c r="AU141" s="214" t="s">
        <v>84</v>
      </c>
      <c r="AV141" s="13" t="s">
        <v>82</v>
      </c>
      <c r="AW141" s="13" t="s">
        <v>35</v>
      </c>
      <c r="AX141" s="13" t="s">
        <v>74</v>
      </c>
      <c r="AY141" s="214" t="s">
        <v>133</v>
      </c>
    </row>
    <row r="142" spans="1:65" s="14" customFormat="1" ht="10.199999999999999">
      <c r="B142" s="215"/>
      <c r="C142" s="216"/>
      <c r="D142" s="201" t="s">
        <v>144</v>
      </c>
      <c r="E142" s="217" t="s">
        <v>28</v>
      </c>
      <c r="F142" s="218" t="s">
        <v>416</v>
      </c>
      <c r="G142" s="216"/>
      <c r="H142" s="219">
        <v>287.24400000000003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144</v>
      </c>
      <c r="AU142" s="225" t="s">
        <v>84</v>
      </c>
      <c r="AV142" s="14" t="s">
        <v>84</v>
      </c>
      <c r="AW142" s="14" t="s">
        <v>35</v>
      </c>
      <c r="AX142" s="14" t="s">
        <v>74</v>
      </c>
      <c r="AY142" s="225" t="s">
        <v>133</v>
      </c>
    </row>
    <row r="143" spans="1:65" s="15" customFormat="1" ht="10.199999999999999">
      <c r="B143" s="226"/>
      <c r="C143" s="227"/>
      <c r="D143" s="201" t="s">
        <v>144</v>
      </c>
      <c r="E143" s="228" t="s">
        <v>28</v>
      </c>
      <c r="F143" s="229" t="s">
        <v>180</v>
      </c>
      <c r="G143" s="227"/>
      <c r="H143" s="230">
        <v>359.06400000000002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AT143" s="236" t="s">
        <v>144</v>
      </c>
      <c r="AU143" s="236" t="s">
        <v>84</v>
      </c>
      <c r="AV143" s="15" t="s">
        <v>140</v>
      </c>
      <c r="AW143" s="15" t="s">
        <v>35</v>
      </c>
      <c r="AX143" s="15" t="s">
        <v>82</v>
      </c>
      <c r="AY143" s="236" t="s">
        <v>133</v>
      </c>
    </row>
    <row r="144" spans="1:65" s="2" customFormat="1" ht="16.5" customHeight="1">
      <c r="A144" s="34"/>
      <c r="B144" s="35"/>
      <c r="C144" s="188" t="s">
        <v>224</v>
      </c>
      <c r="D144" s="188" t="s">
        <v>135</v>
      </c>
      <c r="E144" s="189" t="s">
        <v>235</v>
      </c>
      <c r="F144" s="190" t="s">
        <v>236</v>
      </c>
      <c r="G144" s="191" t="s">
        <v>227</v>
      </c>
      <c r="H144" s="192">
        <v>1.0009999999999999</v>
      </c>
      <c r="I144" s="193"/>
      <c r="J144" s="194">
        <f>ROUND(I144*H144,2)</f>
        <v>0</v>
      </c>
      <c r="K144" s="190" t="s">
        <v>28</v>
      </c>
      <c r="L144" s="39"/>
      <c r="M144" s="195" t="s">
        <v>28</v>
      </c>
      <c r="N144" s="196" t="s">
        <v>47</v>
      </c>
      <c r="O144" s="65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140</v>
      </c>
      <c r="AT144" s="199" t="s">
        <v>135</v>
      </c>
      <c r="AU144" s="199" t="s">
        <v>84</v>
      </c>
      <c r="AY144" s="17" t="s">
        <v>133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7" t="s">
        <v>140</v>
      </c>
      <c r="BK144" s="200">
        <f>ROUND(I144*H144,2)</f>
        <v>0</v>
      </c>
      <c r="BL144" s="17" t="s">
        <v>140</v>
      </c>
      <c r="BM144" s="199" t="s">
        <v>417</v>
      </c>
    </row>
    <row r="145" spans="1:65" s="2" customFormat="1" ht="10.199999999999999">
      <c r="A145" s="34"/>
      <c r="B145" s="35"/>
      <c r="C145" s="36"/>
      <c r="D145" s="201" t="s">
        <v>142</v>
      </c>
      <c r="E145" s="36"/>
      <c r="F145" s="202" t="s">
        <v>238</v>
      </c>
      <c r="G145" s="36"/>
      <c r="H145" s="36"/>
      <c r="I145" s="109"/>
      <c r="J145" s="36"/>
      <c r="K145" s="36"/>
      <c r="L145" s="39"/>
      <c r="M145" s="203"/>
      <c r="N145" s="204"/>
      <c r="O145" s="65"/>
      <c r="P145" s="65"/>
      <c r="Q145" s="65"/>
      <c r="R145" s="65"/>
      <c r="S145" s="65"/>
      <c r="T145" s="66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142</v>
      </c>
      <c r="AU145" s="17" t="s">
        <v>84</v>
      </c>
    </row>
    <row r="146" spans="1:65" s="13" customFormat="1" ht="10.199999999999999">
      <c r="B146" s="205"/>
      <c r="C146" s="206"/>
      <c r="D146" s="201" t="s">
        <v>144</v>
      </c>
      <c r="E146" s="207" t="s">
        <v>28</v>
      </c>
      <c r="F146" s="208" t="s">
        <v>418</v>
      </c>
      <c r="G146" s="206"/>
      <c r="H146" s="207" t="s">
        <v>28</v>
      </c>
      <c r="I146" s="209"/>
      <c r="J146" s="206"/>
      <c r="K146" s="206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144</v>
      </c>
      <c r="AU146" s="214" t="s">
        <v>84</v>
      </c>
      <c r="AV146" s="13" t="s">
        <v>82</v>
      </c>
      <c r="AW146" s="13" t="s">
        <v>35</v>
      </c>
      <c r="AX146" s="13" t="s">
        <v>74</v>
      </c>
      <c r="AY146" s="214" t="s">
        <v>133</v>
      </c>
    </row>
    <row r="147" spans="1:65" s="14" customFormat="1" ht="10.199999999999999">
      <c r="B147" s="215"/>
      <c r="C147" s="216"/>
      <c r="D147" s="201" t="s">
        <v>144</v>
      </c>
      <c r="E147" s="217" t="s">
        <v>28</v>
      </c>
      <c r="F147" s="218" t="s">
        <v>419</v>
      </c>
      <c r="G147" s="216"/>
      <c r="H147" s="219">
        <v>1.0009999999999999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144</v>
      </c>
      <c r="AU147" s="225" t="s">
        <v>84</v>
      </c>
      <c r="AV147" s="14" t="s">
        <v>84</v>
      </c>
      <c r="AW147" s="14" t="s">
        <v>35</v>
      </c>
      <c r="AX147" s="14" t="s">
        <v>82</v>
      </c>
      <c r="AY147" s="225" t="s">
        <v>133</v>
      </c>
    </row>
    <row r="148" spans="1:65" s="12" customFormat="1" ht="22.8" customHeight="1">
      <c r="B148" s="172"/>
      <c r="C148" s="173"/>
      <c r="D148" s="174" t="s">
        <v>73</v>
      </c>
      <c r="E148" s="186" t="s">
        <v>195</v>
      </c>
      <c r="F148" s="186" t="s">
        <v>264</v>
      </c>
      <c r="G148" s="173"/>
      <c r="H148" s="173"/>
      <c r="I148" s="176"/>
      <c r="J148" s="187">
        <f>BK148</f>
        <v>0</v>
      </c>
      <c r="K148" s="173"/>
      <c r="L148" s="178"/>
      <c r="M148" s="179"/>
      <c r="N148" s="180"/>
      <c r="O148" s="180"/>
      <c r="P148" s="181">
        <f>SUM(P149:P152)</f>
        <v>0</v>
      </c>
      <c r="Q148" s="180"/>
      <c r="R148" s="181">
        <f>SUM(R149:R152)</f>
        <v>0</v>
      </c>
      <c r="S148" s="180"/>
      <c r="T148" s="182">
        <f>SUM(T149:T152)</f>
        <v>27</v>
      </c>
      <c r="AR148" s="183" t="s">
        <v>82</v>
      </c>
      <c r="AT148" s="184" t="s">
        <v>73</v>
      </c>
      <c r="AU148" s="184" t="s">
        <v>82</v>
      </c>
      <c r="AY148" s="183" t="s">
        <v>133</v>
      </c>
      <c r="BK148" s="185">
        <f>SUM(BK149:BK152)</f>
        <v>0</v>
      </c>
    </row>
    <row r="149" spans="1:65" s="2" customFormat="1" ht="16.5" customHeight="1">
      <c r="A149" s="34"/>
      <c r="B149" s="35"/>
      <c r="C149" s="188" t="s">
        <v>234</v>
      </c>
      <c r="D149" s="188" t="s">
        <v>135</v>
      </c>
      <c r="E149" s="189" t="s">
        <v>265</v>
      </c>
      <c r="F149" s="190" t="s">
        <v>266</v>
      </c>
      <c r="G149" s="191" t="s">
        <v>213</v>
      </c>
      <c r="H149" s="192">
        <v>1350</v>
      </c>
      <c r="I149" s="193"/>
      <c r="J149" s="194">
        <f>ROUND(I149*H149,2)</f>
        <v>0</v>
      </c>
      <c r="K149" s="190" t="s">
        <v>139</v>
      </c>
      <c r="L149" s="39"/>
      <c r="M149" s="195" t="s">
        <v>28</v>
      </c>
      <c r="N149" s="196" t="s">
        <v>47</v>
      </c>
      <c r="O149" s="65"/>
      <c r="P149" s="197">
        <f>O149*H149</f>
        <v>0</v>
      </c>
      <c r="Q149" s="197">
        <v>0</v>
      </c>
      <c r="R149" s="197">
        <f>Q149*H149</f>
        <v>0</v>
      </c>
      <c r="S149" s="197">
        <v>0.02</v>
      </c>
      <c r="T149" s="198">
        <f>S149*H149</f>
        <v>27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140</v>
      </c>
      <c r="AT149" s="199" t="s">
        <v>135</v>
      </c>
      <c r="AU149" s="199" t="s">
        <v>84</v>
      </c>
      <c r="AY149" s="17" t="s">
        <v>133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7" t="s">
        <v>140</v>
      </c>
      <c r="BK149" s="200">
        <f>ROUND(I149*H149,2)</f>
        <v>0</v>
      </c>
      <c r="BL149" s="17" t="s">
        <v>140</v>
      </c>
      <c r="BM149" s="199" t="s">
        <v>267</v>
      </c>
    </row>
    <row r="150" spans="1:65" s="2" customFormat="1" ht="19.2">
      <c r="A150" s="34"/>
      <c r="B150" s="35"/>
      <c r="C150" s="36"/>
      <c r="D150" s="201" t="s">
        <v>142</v>
      </c>
      <c r="E150" s="36"/>
      <c r="F150" s="202" t="s">
        <v>268</v>
      </c>
      <c r="G150" s="36"/>
      <c r="H150" s="36"/>
      <c r="I150" s="109"/>
      <c r="J150" s="36"/>
      <c r="K150" s="36"/>
      <c r="L150" s="39"/>
      <c r="M150" s="203"/>
      <c r="N150" s="204"/>
      <c r="O150" s="65"/>
      <c r="P150" s="65"/>
      <c r="Q150" s="65"/>
      <c r="R150" s="65"/>
      <c r="S150" s="65"/>
      <c r="T150" s="66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142</v>
      </c>
      <c r="AU150" s="17" t="s">
        <v>84</v>
      </c>
    </row>
    <row r="151" spans="1:65" s="13" customFormat="1" ht="10.199999999999999">
      <c r="B151" s="205"/>
      <c r="C151" s="206"/>
      <c r="D151" s="201" t="s">
        <v>144</v>
      </c>
      <c r="E151" s="207" t="s">
        <v>28</v>
      </c>
      <c r="F151" s="208" t="s">
        <v>420</v>
      </c>
      <c r="G151" s="206"/>
      <c r="H151" s="207" t="s">
        <v>28</v>
      </c>
      <c r="I151" s="209"/>
      <c r="J151" s="206"/>
      <c r="K151" s="206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144</v>
      </c>
      <c r="AU151" s="214" t="s">
        <v>84</v>
      </c>
      <c r="AV151" s="13" t="s">
        <v>82</v>
      </c>
      <c r="AW151" s="13" t="s">
        <v>35</v>
      </c>
      <c r="AX151" s="13" t="s">
        <v>74</v>
      </c>
      <c r="AY151" s="214" t="s">
        <v>133</v>
      </c>
    </row>
    <row r="152" spans="1:65" s="14" customFormat="1" ht="10.199999999999999">
      <c r="B152" s="215"/>
      <c r="C152" s="216"/>
      <c r="D152" s="201" t="s">
        <v>144</v>
      </c>
      <c r="E152" s="217" t="s">
        <v>28</v>
      </c>
      <c r="F152" s="218" t="s">
        <v>421</v>
      </c>
      <c r="G152" s="216"/>
      <c r="H152" s="219">
        <v>1350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144</v>
      </c>
      <c r="AU152" s="225" t="s">
        <v>84</v>
      </c>
      <c r="AV152" s="14" t="s">
        <v>84</v>
      </c>
      <c r="AW152" s="14" t="s">
        <v>35</v>
      </c>
      <c r="AX152" s="14" t="s">
        <v>82</v>
      </c>
      <c r="AY152" s="225" t="s">
        <v>133</v>
      </c>
    </row>
    <row r="153" spans="1:65" s="12" customFormat="1" ht="22.8" customHeight="1">
      <c r="B153" s="172"/>
      <c r="C153" s="173"/>
      <c r="D153" s="174" t="s">
        <v>73</v>
      </c>
      <c r="E153" s="186" t="s">
        <v>271</v>
      </c>
      <c r="F153" s="186" t="s">
        <v>272</v>
      </c>
      <c r="G153" s="173"/>
      <c r="H153" s="173"/>
      <c r="I153" s="176"/>
      <c r="J153" s="187">
        <f>BK153</f>
        <v>0</v>
      </c>
      <c r="K153" s="173"/>
      <c r="L153" s="178"/>
      <c r="M153" s="179"/>
      <c r="N153" s="180"/>
      <c r="O153" s="180"/>
      <c r="P153" s="181">
        <f>SUM(P154:P157)</f>
        <v>0</v>
      </c>
      <c r="Q153" s="180"/>
      <c r="R153" s="181">
        <f>SUM(R154:R157)</f>
        <v>0</v>
      </c>
      <c r="S153" s="180"/>
      <c r="T153" s="182">
        <f>SUM(T154:T157)</f>
        <v>0</v>
      </c>
      <c r="AR153" s="183" t="s">
        <v>82</v>
      </c>
      <c r="AT153" s="184" t="s">
        <v>73</v>
      </c>
      <c r="AU153" s="184" t="s">
        <v>82</v>
      </c>
      <c r="AY153" s="183" t="s">
        <v>133</v>
      </c>
      <c r="BK153" s="185">
        <f>SUM(BK154:BK157)</f>
        <v>0</v>
      </c>
    </row>
    <row r="154" spans="1:65" s="2" customFormat="1" ht="16.5" customHeight="1">
      <c r="A154" s="34"/>
      <c r="B154" s="35"/>
      <c r="C154" s="188" t="s">
        <v>8</v>
      </c>
      <c r="D154" s="188" t="s">
        <v>135</v>
      </c>
      <c r="E154" s="189" t="s">
        <v>274</v>
      </c>
      <c r="F154" s="190" t="s">
        <v>275</v>
      </c>
      <c r="G154" s="191" t="s">
        <v>227</v>
      </c>
      <c r="H154" s="192">
        <v>0.2</v>
      </c>
      <c r="I154" s="193"/>
      <c r="J154" s="194">
        <f>ROUND(I154*H154,2)</f>
        <v>0</v>
      </c>
      <c r="K154" s="190" t="s">
        <v>28</v>
      </c>
      <c r="L154" s="39"/>
      <c r="M154" s="195" t="s">
        <v>28</v>
      </c>
      <c r="N154" s="196" t="s">
        <v>47</v>
      </c>
      <c r="O154" s="65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140</v>
      </c>
      <c r="AT154" s="199" t="s">
        <v>135</v>
      </c>
      <c r="AU154" s="199" t="s">
        <v>84</v>
      </c>
      <c r="AY154" s="17" t="s">
        <v>133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7" t="s">
        <v>140</v>
      </c>
      <c r="BK154" s="200">
        <f>ROUND(I154*H154,2)</f>
        <v>0</v>
      </c>
      <c r="BL154" s="17" t="s">
        <v>140</v>
      </c>
      <c r="BM154" s="199" t="s">
        <v>422</v>
      </c>
    </row>
    <row r="155" spans="1:65" s="2" customFormat="1" ht="10.199999999999999">
      <c r="A155" s="34"/>
      <c r="B155" s="35"/>
      <c r="C155" s="36"/>
      <c r="D155" s="201" t="s">
        <v>142</v>
      </c>
      <c r="E155" s="36"/>
      <c r="F155" s="202" t="s">
        <v>277</v>
      </c>
      <c r="G155" s="36"/>
      <c r="H155" s="36"/>
      <c r="I155" s="109"/>
      <c r="J155" s="36"/>
      <c r="K155" s="36"/>
      <c r="L155" s="39"/>
      <c r="M155" s="203"/>
      <c r="N155" s="204"/>
      <c r="O155" s="65"/>
      <c r="P155" s="65"/>
      <c r="Q155" s="65"/>
      <c r="R155" s="65"/>
      <c r="S155" s="65"/>
      <c r="T155" s="6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142</v>
      </c>
      <c r="AU155" s="17" t="s">
        <v>84</v>
      </c>
    </row>
    <row r="156" spans="1:65" s="13" customFormat="1" ht="10.199999999999999">
      <c r="B156" s="205"/>
      <c r="C156" s="206"/>
      <c r="D156" s="201" t="s">
        <v>144</v>
      </c>
      <c r="E156" s="207" t="s">
        <v>28</v>
      </c>
      <c r="F156" s="208" t="s">
        <v>423</v>
      </c>
      <c r="G156" s="206"/>
      <c r="H156" s="207" t="s">
        <v>28</v>
      </c>
      <c r="I156" s="209"/>
      <c r="J156" s="206"/>
      <c r="K156" s="206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144</v>
      </c>
      <c r="AU156" s="214" t="s">
        <v>84</v>
      </c>
      <c r="AV156" s="13" t="s">
        <v>82</v>
      </c>
      <c r="AW156" s="13" t="s">
        <v>35</v>
      </c>
      <c r="AX156" s="13" t="s">
        <v>74</v>
      </c>
      <c r="AY156" s="214" t="s">
        <v>133</v>
      </c>
    </row>
    <row r="157" spans="1:65" s="14" customFormat="1" ht="10.199999999999999">
      <c r="B157" s="215"/>
      <c r="C157" s="216"/>
      <c r="D157" s="201" t="s">
        <v>144</v>
      </c>
      <c r="E157" s="217" t="s">
        <v>28</v>
      </c>
      <c r="F157" s="218" t="s">
        <v>424</v>
      </c>
      <c r="G157" s="216"/>
      <c r="H157" s="219">
        <v>0.2</v>
      </c>
      <c r="I157" s="220"/>
      <c r="J157" s="216"/>
      <c r="K157" s="216"/>
      <c r="L157" s="221"/>
      <c r="M157" s="251"/>
      <c r="N157" s="252"/>
      <c r="O157" s="252"/>
      <c r="P157" s="252"/>
      <c r="Q157" s="252"/>
      <c r="R157" s="252"/>
      <c r="S157" s="252"/>
      <c r="T157" s="253"/>
      <c r="AT157" s="225" t="s">
        <v>144</v>
      </c>
      <c r="AU157" s="225" t="s">
        <v>84</v>
      </c>
      <c r="AV157" s="14" t="s">
        <v>84</v>
      </c>
      <c r="AW157" s="14" t="s">
        <v>35</v>
      </c>
      <c r="AX157" s="14" t="s">
        <v>82</v>
      </c>
      <c r="AY157" s="225" t="s">
        <v>133</v>
      </c>
    </row>
    <row r="158" spans="1:65" s="2" customFormat="1" ht="6.9" customHeight="1">
      <c r="A158" s="34"/>
      <c r="B158" s="48"/>
      <c r="C158" s="49"/>
      <c r="D158" s="49"/>
      <c r="E158" s="49"/>
      <c r="F158" s="49"/>
      <c r="G158" s="49"/>
      <c r="H158" s="49"/>
      <c r="I158" s="137"/>
      <c r="J158" s="49"/>
      <c r="K158" s="49"/>
      <c r="L158" s="39"/>
      <c r="M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</row>
  </sheetData>
  <sheetProtection algorithmName="SHA-512" hashValue="duAOs01pUak3QghRUHuAb4Svs1/J/PsEAhMREwHt5j/L3mqtE3SbHovVcIgp5RkHrqXp9kbgQ0D1Ff3U9oOm0w==" saltValue="PiIPJprluZ12FqjFw9Jtlr1MFv7styRRn803OWBoOuO0BfZLLdgT0D728IMLkOgwJirdVB7wgbElHhN+XZbNtQ==" spinCount="100000" sheet="1" objects="1" scenarios="1" formatColumns="0" formatRows="0" autoFilter="0"/>
  <autoFilter ref="C82:K157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8"/>
  <sheetViews>
    <sheetView showGridLines="0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" style="1" customWidth="1"/>
    <col min="8" max="8" width="11.42578125" style="1" customWidth="1"/>
    <col min="9" max="9" width="20.140625" style="102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2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7" t="s">
        <v>99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0"/>
      <c r="AT3" s="17" t="s">
        <v>84</v>
      </c>
    </row>
    <row r="4" spans="1:46" s="1" customFormat="1" ht="24.9" customHeight="1">
      <c r="B4" s="20"/>
      <c r="D4" s="106" t="s">
        <v>103</v>
      </c>
      <c r="I4" s="102"/>
      <c r="L4" s="20"/>
      <c r="M4" s="107" t="s">
        <v>10</v>
      </c>
      <c r="AT4" s="17" t="s">
        <v>35</v>
      </c>
    </row>
    <row r="5" spans="1:46" s="1" customFormat="1" ht="6.9" customHeight="1">
      <c r="B5" s="20"/>
      <c r="I5" s="102"/>
      <c r="L5" s="20"/>
    </row>
    <row r="6" spans="1:46" s="1" customFormat="1" ht="12" customHeight="1">
      <c r="B6" s="20"/>
      <c r="D6" s="108" t="s">
        <v>16</v>
      </c>
      <c r="I6" s="102"/>
      <c r="L6" s="20"/>
    </row>
    <row r="7" spans="1:46" s="1" customFormat="1" ht="16.5" customHeight="1">
      <c r="B7" s="20"/>
      <c r="E7" s="294" t="str">
        <f>'Rekapitulace stavby'!K6</f>
        <v>Chrudimka, Hlinsko, odstranění sedimentů v intravilánu, ř. km 86,376 - 89,700</v>
      </c>
      <c r="F7" s="295"/>
      <c r="G7" s="295"/>
      <c r="H7" s="295"/>
      <c r="I7" s="102"/>
      <c r="L7" s="20"/>
    </row>
    <row r="8" spans="1:46" s="2" customFormat="1" ht="12" customHeight="1">
      <c r="A8" s="34"/>
      <c r="B8" s="39"/>
      <c r="C8" s="34"/>
      <c r="D8" s="108" t="s">
        <v>104</v>
      </c>
      <c r="E8" s="34"/>
      <c r="F8" s="34"/>
      <c r="G8" s="34"/>
      <c r="H8" s="34"/>
      <c r="I8" s="109"/>
      <c r="J8" s="34"/>
      <c r="K8" s="34"/>
      <c r="L8" s="11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425</v>
      </c>
      <c r="F9" s="297"/>
      <c r="G9" s="297"/>
      <c r="H9" s="297"/>
      <c r="I9" s="109"/>
      <c r="J9" s="34"/>
      <c r="K9" s="34"/>
      <c r="L9" s="11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109"/>
      <c r="J10" s="34"/>
      <c r="K10" s="34"/>
      <c r="L10" s="11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8" t="s">
        <v>18</v>
      </c>
      <c r="E11" s="34"/>
      <c r="F11" s="111" t="s">
        <v>19</v>
      </c>
      <c r="G11" s="34"/>
      <c r="H11" s="34"/>
      <c r="I11" s="112" t="s">
        <v>20</v>
      </c>
      <c r="J11" s="111" t="s">
        <v>21</v>
      </c>
      <c r="K11" s="34"/>
      <c r="L11" s="11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8" t="s">
        <v>22</v>
      </c>
      <c r="E12" s="34"/>
      <c r="F12" s="111" t="s">
        <v>23</v>
      </c>
      <c r="G12" s="34"/>
      <c r="H12" s="34"/>
      <c r="I12" s="112" t="s">
        <v>24</v>
      </c>
      <c r="J12" s="113" t="str">
        <f>'Rekapitulace stavby'!AN8</f>
        <v>25. 11. 2019</v>
      </c>
      <c r="K12" s="34"/>
      <c r="L12" s="11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09"/>
      <c r="J13" s="34"/>
      <c r="K13" s="34"/>
      <c r="L13" s="11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8" t="s">
        <v>26</v>
      </c>
      <c r="E14" s="34"/>
      <c r="F14" s="34"/>
      <c r="G14" s="34"/>
      <c r="H14" s="34"/>
      <c r="I14" s="112" t="s">
        <v>27</v>
      </c>
      <c r="J14" s="111" t="s">
        <v>28</v>
      </c>
      <c r="K14" s="34"/>
      <c r="L14" s="11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1" t="s">
        <v>29</v>
      </c>
      <c r="F15" s="34"/>
      <c r="G15" s="34"/>
      <c r="H15" s="34"/>
      <c r="I15" s="112" t="s">
        <v>30</v>
      </c>
      <c r="J15" s="111" t="s">
        <v>28</v>
      </c>
      <c r="K15" s="34"/>
      <c r="L15" s="11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09"/>
      <c r="J16" s="34"/>
      <c r="K16" s="34"/>
      <c r="L16" s="11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8" t="s">
        <v>31</v>
      </c>
      <c r="E17" s="34"/>
      <c r="F17" s="34"/>
      <c r="G17" s="34"/>
      <c r="H17" s="34"/>
      <c r="I17" s="112" t="s">
        <v>27</v>
      </c>
      <c r="J17" s="30" t="str">
        <f>'Rekapitulace stavby'!AN13</f>
        <v>Vyplň údaj</v>
      </c>
      <c r="K17" s="34"/>
      <c r="L17" s="11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8" t="str">
        <f>'Rekapitulace stavby'!E14</f>
        <v>Vyplň údaj</v>
      </c>
      <c r="F18" s="299"/>
      <c r="G18" s="299"/>
      <c r="H18" s="299"/>
      <c r="I18" s="112" t="s">
        <v>30</v>
      </c>
      <c r="J18" s="30" t="str">
        <f>'Rekapitulace stavby'!AN14</f>
        <v>Vyplň údaj</v>
      </c>
      <c r="K18" s="34"/>
      <c r="L18" s="11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09"/>
      <c r="J19" s="34"/>
      <c r="K19" s="34"/>
      <c r="L19" s="11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8" t="s">
        <v>33</v>
      </c>
      <c r="E20" s="34"/>
      <c r="F20" s="34"/>
      <c r="G20" s="34"/>
      <c r="H20" s="34"/>
      <c r="I20" s="112" t="s">
        <v>27</v>
      </c>
      <c r="J20" s="111" t="s">
        <v>28</v>
      </c>
      <c r="K20" s="34"/>
      <c r="L20" s="11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1" t="s">
        <v>34</v>
      </c>
      <c r="F21" s="34"/>
      <c r="G21" s="34"/>
      <c r="H21" s="34"/>
      <c r="I21" s="112" t="s">
        <v>30</v>
      </c>
      <c r="J21" s="111" t="s">
        <v>28</v>
      </c>
      <c r="K21" s="34"/>
      <c r="L21" s="11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09"/>
      <c r="J22" s="34"/>
      <c r="K22" s="34"/>
      <c r="L22" s="11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8" t="s">
        <v>36</v>
      </c>
      <c r="E23" s="34"/>
      <c r="F23" s="34"/>
      <c r="G23" s="34"/>
      <c r="H23" s="34"/>
      <c r="I23" s="112" t="s">
        <v>27</v>
      </c>
      <c r="J23" s="111" t="s">
        <v>28</v>
      </c>
      <c r="K23" s="34"/>
      <c r="L23" s="11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1" t="s">
        <v>37</v>
      </c>
      <c r="F24" s="34"/>
      <c r="G24" s="34"/>
      <c r="H24" s="34"/>
      <c r="I24" s="112" t="s">
        <v>30</v>
      </c>
      <c r="J24" s="111" t="s">
        <v>28</v>
      </c>
      <c r="K24" s="34"/>
      <c r="L24" s="11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09"/>
      <c r="J25" s="34"/>
      <c r="K25" s="34"/>
      <c r="L25" s="11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8" t="s">
        <v>38</v>
      </c>
      <c r="E26" s="34"/>
      <c r="F26" s="34"/>
      <c r="G26" s="34"/>
      <c r="H26" s="34"/>
      <c r="I26" s="109"/>
      <c r="J26" s="34"/>
      <c r="K26" s="34"/>
      <c r="L26" s="11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25.5" customHeight="1">
      <c r="A27" s="114"/>
      <c r="B27" s="115"/>
      <c r="C27" s="114"/>
      <c r="D27" s="114"/>
      <c r="E27" s="300" t="s">
        <v>106</v>
      </c>
      <c r="F27" s="300"/>
      <c r="G27" s="300"/>
      <c r="H27" s="300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09"/>
      <c r="J28" s="34"/>
      <c r="K28" s="34"/>
      <c r="L28" s="11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8"/>
      <c r="E29" s="118"/>
      <c r="F29" s="118"/>
      <c r="G29" s="118"/>
      <c r="H29" s="118"/>
      <c r="I29" s="119"/>
      <c r="J29" s="118"/>
      <c r="K29" s="118"/>
      <c r="L29" s="11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40</v>
      </c>
      <c r="E30" s="34"/>
      <c r="F30" s="34"/>
      <c r="G30" s="34"/>
      <c r="H30" s="34"/>
      <c r="I30" s="109"/>
      <c r="J30" s="121">
        <f>ROUND(J83, 2)</f>
        <v>0</v>
      </c>
      <c r="K30" s="34"/>
      <c r="L30" s="11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8"/>
      <c r="E31" s="118"/>
      <c r="F31" s="118"/>
      <c r="G31" s="118"/>
      <c r="H31" s="118"/>
      <c r="I31" s="119"/>
      <c r="J31" s="118"/>
      <c r="K31" s="118"/>
      <c r="L31" s="11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2" t="s">
        <v>42</v>
      </c>
      <c r="G32" s="34"/>
      <c r="H32" s="34"/>
      <c r="I32" s="123" t="s">
        <v>41</v>
      </c>
      <c r="J32" s="122" t="s">
        <v>43</v>
      </c>
      <c r="K32" s="34"/>
      <c r="L32" s="11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24" t="s">
        <v>44</v>
      </c>
      <c r="E33" s="108" t="s">
        <v>45</v>
      </c>
      <c r="F33" s="125">
        <f>ROUND((SUM(BE83:BE157)),  2)</f>
        <v>0</v>
      </c>
      <c r="G33" s="34"/>
      <c r="H33" s="34"/>
      <c r="I33" s="126">
        <v>0.21</v>
      </c>
      <c r="J33" s="125">
        <f>ROUND(((SUM(BE83:BE157))*I33),  2)</f>
        <v>0</v>
      </c>
      <c r="K33" s="34"/>
      <c r="L33" s="11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8" t="s">
        <v>46</v>
      </c>
      <c r="F34" s="125">
        <f>ROUND((SUM(BF83:BF157)),  2)</f>
        <v>0</v>
      </c>
      <c r="G34" s="34"/>
      <c r="H34" s="34"/>
      <c r="I34" s="126">
        <v>0.15</v>
      </c>
      <c r="J34" s="125">
        <f>ROUND(((SUM(BF83:BF157))*I34),  2)</f>
        <v>0</v>
      </c>
      <c r="K34" s="34"/>
      <c r="L34" s="11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08" t="s">
        <v>44</v>
      </c>
      <c r="E35" s="108" t="s">
        <v>47</v>
      </c>
      <c r="F35" s="125">
        <f>ROUND((SUM(BG83:BG157)),  2)</f>
        <v>0</v>
      </c>
      <c r="G35" s="34"/>
      <c r="H35" s="34"/>
      <c r="I35" s="126">
        <v>0.21</v>
      </c>
      <c r="J35" s="125">
        <f>0</f>
        <v>0</v>
      </c>
      <c r="K35" s="34"/>
      <c r="L35" s="11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08" t="s">
        <v>48</v>
      </c>
      <c r="F36" s="125">
        <f>ROUND((SUM(BH83:BH157)),  2)</f>
        <v>0</v>
      </c>
      <c r="G36" s="34"/>
      <c r="H36" s="34"/>
      <c r="I36" s="126">
        <v>0.15</v>
      </c>
      <c r="J36" s="125">
        <f>0</f>
        <v>0</v>
      </c>
      <c r="K36" s="34"/>
      <c r="L36" s="11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8" t="s">
        <v>49</v>
      </c>
      <c r="F37" s="125">
        <f>ROUND((SUM(BI83:BI157)),  2)</f>
        <v>0</v>
      </c>
      <c r="G37" s="34"/>
      <c r="H37" s="34"/>
      <c r="I37" s="126">
        <v>0</v>
      </c>
      <c r="J37" s="125">
        <f>0</f>
        <v>0</v>
      </c>
      <c r="K37" s="34"/>
      <c r="L37" s="11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09"/>
      <c r="J38" s="34"/>
      <c r="K38" s="34"/>
      <c r="L38" s="11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7"/>
      <c r="D39" s="128" t="s">
        <v>50</v>
      </c>
      <c r="E39" s="129"/>
      <c r="F39" s="129"/>
      <c r="G39" s="130" t="s">
        <v>51</v>
      </c>
      <c r="H39" s="131" t="s">
        <v>52</v>
      </c>
      <c r="I39" s="132"/>
      <c r="J39" s="133">
        <f>SUM(J30:J37)</f>
        <v>0</v>
      </c>
      <c r="K39" s="134"/>
      <c r="L39" s="11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107</v>
      </c>
      <c r="D45" s="36"/>
      <c r="E45" s="36"/>
      <c r="F45" s="36"/>
      <c r="G45" s="36"/>
      <c r="H45" s="36"/>
      <c r="I45" s="109"/>
      <c r="J45" s="36"/>
      <c r="K45" s="36"/>
      <c r="L45" s="11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109"/>
      <c r="J46" s="36"/>
      <c r="K46" s="36"/>
      <c r="L46" s="11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9"/>
      <c r="J47" s="36"/>
      <c r="K47" s="36"/>
      <c r="L47" s="11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01" t="str">
        <f>E7</f>
        <v>Chrudimka, Hlinsko, odstranění sedimentů v intravilánu, ř. km 86,376 - 89,700</v>
      </c>
      <c r="F48" s="302"/>
      <c r="G48" s="302"/>
      <c r="H48" s="302"/>
      <c r="I48" s="109"/>
      <c r="J48" s="36"/>
      <c r="K48" s="36"/>
      <c r="L48" s="11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104</v>
      </c>
      <c r="D49" s="36"/>
      <c r="E49" s="36"/>
      <c r="F49" s="36"/>
      <c r="G49" s="36"/>
      <c r="H49" s="36"/>
      <c r="I49" s="109"/>
      <c r="J49" s="36"/>
      <c r="K49" s="36"/>
      <c r="L49" s="11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4" t="str">
        <f>E9</f>
        <v>6. - SO 06 Těžení nánosů</v>
      </c>
      <c r="F50" s="303"/>
      <c r="G50" s="303"/>
      <c r="H50" s="303"/>
      <c r="I50" s="109"/>
      <c r="J50" s="36"/>
      <c r="K50" s="36"/>
      <c r="L50" s="11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109"/>
      <c r="J51" s="36"/>
      <c r="K51" s="36"/>
      <c r="L51" s="11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Hlinsko</v>
      </c>
      <c r="G52" s="36"/>
      <c r="H52" s="36"/>
      <c r="I52" s="112" t="s">
        <v>24</v>
      </c>
      <c r="J52" s="60" t="str">
        <f>IF(J12="","",J12)</f>
        <v>25. 11. 2019</v>
      </c>
      <c r="K52" s="36"/>
      <c r="L52" s="11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109"/>
      <c r="J53" s="36"/>
      <c r="K53" s="36"/>
      <c r="L53" s="11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3.05" customHeight="1">
      <c r="A54" s="34"/>
      <c r="B54" s="35"/>
      <c r="C54" s="29" t="s">
        <v>26</v>
      </c>
      <c r="D54" s="36"/>
      <c r="E54" s="36"/>
      <c r="F54" s="27" t="str">
        <f>E15</f>
        <v>Povodí Labe, státní podnik, závod Pardubice</v>
      </c>
      <c r="G54" s="36"/>
      <c r="H54" s="36"/>
      <c r="I54" s="112" t="s">
        <v>33</v>
      </c>
      <c r="J54" s="32" t="str">
        <f>E21</f>
        <v>Povodí Labe, státní podnik, OIČ, Hradec Králové</v>
      </c>
      <c r="K54" s="36"/>
      <c r="L54" s="11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112" t="s">
        <v>36</v>
      </c>
      <c r="J55" s="32" t="str">
        <f>E24</f>
        <v>Ing. Eva Morkesová</v>
      </c>
      <c r="K55" s="36"/>
      <c r="L55" s="11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9"/>
      <c r="J56" s="36"/>
      <c r="K56" s="36"/>
      <c r="L56" s="11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1" t="s">
        <v>108</v>
      </c>
      <c r="D57" s="142"/>
      <c r="E57" s="142"/>
      <c r="F57" s="142"/>
      <c r="G57" s="142"/>
      <c r="H57" s="142"/>
      <c r="I57" s="143"/>
      <c r="J57" s="144" t="s">
        <v>109</v>
      </c>
      <c r="K57" s="142"/>
      <c r="L57" s="11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9"/>
      <c r="J58" s="36"/>
      <c r="K58" s="36"/>
      <c r="L58" s="11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45" t="s">
        <v>72</v>
      </c>
      <c r="D59" s="36"/>
      <c r="E59" s="36"/>
      <c r="F59" s="36"/>
      <c r="G59" s="36"/>
      <c r="H59" s="36"/>
      <c r="I59" s="109"/>
      <c r="J59" s="78">
        <f>J83</f>
        <v>0</v>
      </c>
      <c r="K59" s="36"/>
      <c r="L59" s="11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110</v>
      </c>
    </row>
    <row r="60" spans="1:47" s="9" customFormat="1" ht="24.9" customHeight="1">
      <c r="B60" s="146"/>
      <c r="C60" s="147"/>
      <c r="D60" s="148" t="s">
        <v>111</v>
      </c>
      <c r="E60" s="149"/>
      <c r="F60" s="149"/>
      <c r="G60" s="149"/>
      <c r="H60" s="149"/>
      <c r="I60" s="150"/>
      <c r="J60" s="151">
        <f>J84</f>
        <v>0</v>
      </c>
      <c r="K60" s="147"/>
      <c r="L60" s="152"/>
    </row>
    <row r="61" spans="1:47" s="10" customFormat="1" ht="19.95" customHeight="1">
      <c r="B61" s="153"/>
      <c r="C61" s="154"/>
      <c r="D61" s="155" t="s">
        <v>112</v>
      </c>
      <c r="E61" s="156"/>
      <c r="F61" s="156"/>
      <c r="G61" s="156"/>
      <c r="H61" s="156"/>
      <c r="I61" s="157"/>
      <c r="J61" s="158">
        <f>J85</f>
        <v>0</v>
      </c>
      <c r="K61" s="154"/>
      <c r="L61" s="159"/>
    </row>
    <row r="62" spans="1:47" s="10" customFormat="1" ht="19.95" customHeight="1">
      <c r="B62" s="153"/>
      <c r="C62" s="154"/>
      <c r="D62" s="155" t="s">
        <v>115</v>
      </c>
      <c r="E62" s="156"/>
      <c r="F62" s="156"/>
      <c r="G62" s="156"/>
      <c r="H62" s="156"/>
      <c r="I62" s="157"/>
      <c r="J62" s="158">
        <f>J148</f>
        <v>0</v>
      </c>
      <c r="K62" s="154"/>
      <c r="L62" s="159"/>
    </row>
    <row r="63" spans="1:47" s="10" customFormat="1" ht="19.95" customHeight="1">
      <c r="B63" s="153"/>
      <c r="C63" s="154"/>
      <c r="D63" s="155" t="s">
        <v>116</v>
      </c>
      <c r="E63" s="156"/>
      <c r="F63" s="156"/>
      <c r="G63" s="156"/>
      <c r="H63" s="156"/>
      <c r="I63" s="157"/>
      <c r="J63" s="158">
        <f>J153</f>
        <v>0</v>
      </c>
      <c r="K63" s="154"/>
      <c r="L63" s="159"/>
    </row>
    <row r="64" spans="1:47" s="2" customFormat="1" ht="21.75" customHeight="1">
      <c r="A64" s="34"/>
      <c r="B64" s="35"/>
      <c r="C64" s="36"/>
      <c r="D64" s="36"/>
      <c r="E64" s="36"/>
      <c r="F64" s="36"/>
      <c r="G64" s="36"/>
      <c r="H64" s="36"/>
      <c r="I64" s="109"/>
      <c r="J64" s="36"/>
      <c r="K64" s="36"/>
      <c r="L64" s="110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5" spans="1:31" s="2" customFormat="1" ht="6.9" customHeight="1">
      <c r="A65" s="34"/>
      <c r="B65" s="48"/>
      <c r="C65" s="49"/>
      <c r="D65" s="49"/>
      <c r="E65" s="49"/>
      <c r="F65" s="49"/>
      <c r="G65" s="49"/>
      <c r="H65" s="49"/>
      <c r="I65" s="137"/>
      <c r="J65" s="49"/>
      <c r="K65" s="49"/>
      <c r="L65" s="11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9" spans="1:31" s="2" customFormat="1" ht="6.9" customHeight="1">
      <c r="A69" s="34"/>
      <c r="B69" s="50"/>
      <c r="C69" s="51"/>
      <c r="D69" s="51"/>
      <c r="E69" s="51"/>
      <c r="F69" s="51"/>
      <c r="G69" s="51"/>
      <c r="H69" s="51"/>
      <c r="I69" s="140"/>
      <c r="J69" s="51"/>
      <c r="K69" s="51"/>
      <c r="L69" s="110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24.9" customHeight="1">
      <c r="A70" s="34"/>
      <c r="B70" s="35"/>
      <c r="C70" s="23" t="s">
        <v>118</v>
      </c>
      <c r="D70" s="36"/>
      <c r="E70" s="36"/>
      <c r="F70" s="36"/>
      <c r="G70" s="36"/>
      <c r="H70" s="36"/>
      <c r="I70" s="109"/>
      <c r="J70" s="36"/>
      <c r="K70" s="36"/>
      <c r="L70" s="11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6.9" customHeight="1">
      <c r="A71" s="34"/>
      <c r="B71" s="35"/>
      <c r="C71" s="36"/>
      <c r="D71" s="36"/>
      <c r="E71" s="36"/>
      <c r="F71" s="36"/>
      <c r="G71" s="36"/>
      <c r="H71" s="36"/>
      <c r="I71" s="109"/>
      <c r="J71" s="36"/>
      <c r="K71" s="36"/>
      <c r="L71" s="11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2" customHeight="1">
      <c r="A72" s="34"/>
      <c r="B72" s="35"/>
      <c r="C72" s="29" t="s">
        <v>16</v>
      </c>
      <c r="D72" s="36"/>
      <c r="E72" s="36"/>
      <c r="F72" s="36"/>
      <c r="G72" s="36"/>
      <c r="H72" s="36"/>
      <c r="I72" s="109"/>
      <c r="J72" s="36"/>
      <c r="K72" s="36"/>
      <c r="L72" s="11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6.5" customHeight="1">
      <c r="A73" s="34"/>
      <c r="B73" s="35"/>
      <c r="C73" s="36"/>
      <c r="D73" s="36"/>
      <c r="E73" s="301" t="str">
        <f>E7</f>
        <v>Chrudimka, Hlinsko, odstranění sedimentů v intravilánu, ř. km 86,376 - 89,700</v>
      </c>
      <c r="F73" s="302"/>
      <c r="G73" s="302"/>
      <c r="H73" s="302"/>
      <c r="I73" s="109"/>
      <c r="J73" s="36"/>
      <c r="K73" s="36"/>
      <c r="L73" s="11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2" customHeight="1">
      <c r="A74" s="34"/>
      <c r="B74" s="35"/>
      <c r="C74" s="29" t="s">
        <v>104</v>
      </c>
      <c r="D74" s="36"/>
      <c r="E74" s="36"/>
      <c r="F74" s="36"/>
      <c r="G74" s="36"/>
      <c r="H74" s="36"/>
      <c r="I74" s="109"/>
      <c r="J74" s="36"/>
      <c r="K74" s="36"/>
      <c r="L74" s="11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6.5" customHeight="1">
      <c r="A75" s="34"/>
      <c r="B75" s="35"/>
      <c r="C75" s="36"/>
      <c r="D75" s="36"/>
      <c r="E75" s="274" t="str">
        <f>E9</f>
        <v>6. - SO 06 Těžení nánosů</v>
      </c>
      <c r="F75" s="303"/>
      <c r="G75" s="303"/>
      <c r="H75" s="303"/>
      <c r="I75" s="109"/>
      <c r="J75" s="36"/>
      <c r="K75" s="36"/>
      <c r="L75" s="11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6.9" customHeight="1">
      <c r="A76" s="34"/>
      <c r="B76" s="35"/>
      <c r="C76" s="36"/>
      <c r="D76" s="36"/>
      <c r="E76" s="36"/>
      <c r="F76" s="36"/>
      <c r="G76" s="36"/>
      <c r="H76" s="36"/>
      <c r="I76" s="109"/>
      <c r="J76" s="36"/>
      <c r="K76" s="36"/>
      <c r="L76" s="11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2" customHeight="1">
      <c r="A77" s="34"/>
      <c r="B77" s="35"/>
      <c r="C77" s="29" t="s">
        <v>22</v>
      </c>
      <c r="D77" s="36"/>
      <c r="E77" s="36"/>
      <c r="F77" s="27" t="str">
        <f>F12</f>
        <v>Hlinsko</v>
      </c>
      <c r="G77" s="36"/>
      <c r="H77" s="36"/>
      <c r="I77" s="112" t="s">
        <v>24</v>
      </c>
      <c r="J77" s="60" t="str">
        <f>IF(J12="","",J12)</f>
        <v>25. 11. 2019</v>
      </c>
      <c r="K77" s="36"/>
      <c r="L77" s="11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6.9" customHeight="1">
      <c r="A78" s="34"/>
      <c r="B78" s="35"/>
      <c r="C78" s="36"/>
      <c r="D78" s="36"/>
      <c r="E78" s="36"/>
      <c r="F78" s="36"/>
      <c r="G78" s="36"/>
      <c r="H78" s="36"/>
      <c r="I78" s="109"/>
      <c r="J78" s="36"/>
      <c r="K78" s="36"/>
      <c r="L78" s="11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43.05" customHeight="1">
      <c r="A79" s="34"/>
      <c r="B79" s="35"/>
      <c r="C79" s="29" t="s">
        <v>26</v>
      </c>
      <c r="D79" s="36"/>
      <c r="E79" s="36"/>
      <c r="F79" s="27" t="str">
        <f>E15</f>
        <v>Povodí Labe, státní podnik, závod Pardubice</v>
      </c>
      <c r="G79" s="36"/>
      <c r="H79" s="36"/>
      <c r="I79" s="112" t="s">
        <v>33</v>
      </c>
      <c r="J79" s="32" t="str">
        <f>E21</f>
        <v>Povodí Labe, státní podnik, OIČ, Hradec Králové</v>
      </c>
      <c r="K79" s="36"/>
      <c r="L79" s="11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5.15" customHeight="1">
      <c r="A80" s="34"/>
      <c r="B80" s="35"/>
      <c r="C80" s="29" t="s">
        <v>31</v>
      </c>
      <c r="D80" s="36"/>
      <c r="E80" s="36"/>
      <c r="F80" s="27" t="str">
        <f>IF(E18="","",E18)</f>
        <v>Vyplň údaj</v>
      </c>
      <c r="G80" s="36"/>
      <c r="H80" s="36"/>
      <c r="I80" s="112" t="s">
        <v>36</v>
      </c>
      <c r="J80" s="32" t="str">
        <f>E24</f>
        <v>Ing. Eva Morkesová</v>
      </c>
      <c r="K80" s="36"/>
      <c r="L80" s="11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0.35" customHeight="1">
      <c r="A81" s="34"/>
      <c r="B81" s="35"/>
      <c r="C81" s="36"/>
      <c r="D81" s="36"/>
      <c r="E81" s="36"/>
      <c r="F81" s="36"/>
      <c r="G81" s="36"/>
      <c r="H81" s="36"/>
      <c r="I81" s="109"/>
      <c r="J81" s="36"/>
      <c r="K81" s="36"/>
      <c r="L81" s="11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11" customFormat="1" ht="29.25" customHeight="1">
      <c r="A82" s="160"/>
      <c r="B82" s="161"/>
      <c r="C82" s="162" t="s">
        <v>119</v>
      </c>
      <c r="D82" s="163" t="s">
        <v>59</v>
      </c>
      <c r="E82" s="163" t="s">
        <v>55</v>
      </c>
      <c r="F82" s="163" t="s">
        <v>56</v>
      </c>
      <c r="G82" s="163" t="s">
        <v>120</v>
      </c>
      <c r="H82" s="163" t="s">
        <v>121</v>
      </c>
      <c r="I82" s="164" t="s">
        <v>122</v>
      </c>
      <c r="J82" s="163" t="s">
        <v>109</v>
      </c>
      <c r="K82" s="165" t="s">
        <v>123</v>
      </c>
      <c r="L82" s="166"/>
      <c r="M82" s="69" t="s">
        <v>28</v>
      </c>
      <c r="N82" s="70" t="s">
        <v>44</v>
      </c>
      <c r="O82" s="70" t="s">
        <v>124</v>
      </c>
      <c r="P82" s="70" t="s">
        <v>125</v>
      </c>
      <c r="Q82" s="70" t="s">
        <v>126</v>
      </c>
      <c r="R82" s="70" t="s">
        <v>127</v>
      </c>
      <c r="S82" s="70" t="s">
        <v>128</v>
      </c>
      <c r="T82" s="71" t="s">
        <v>129</v>
      </c>
      <c r="U82" s="160"/>
      <c r="V82" s="160"/>
      <c r="W82" s="160"/>
      <c r="X82" s="160"/>
      <c r="Y82" s="160"/>
      <c r="Z82" s="160"/>
      <c r="AA82" s="160"/>
      <c r="AB82" s="160"/>
      <c r="AC82" s="160"/>
      <c r="AD82" s="160"/>
      <c r="AE82" s="160"/>
    </row>
    <row r="83" spans="1:65" s="2" customFormat="1" ht="22.8" customHeight="1">
      <c r="A83" s="34"/>
      <c r="B83" s="35"/>
      <c r="C83" s="76" t="s">
        <v>130</v>
      </c>
      <c r="D83" s="36"/>
      <c r="E83" s="36"/>
      <c r="F83" s="36"/>
      <c r="G83" s="36"/>
      <c r="H83" s="36"/>
      <c r="I83" s="109"/>
      <c r="J83" s="167">
        <f>BK83</f>
        <v>0</v>
      </c>
      <c r="K83" s="36"/>
      <c r="L83" s="39"/>
      <c r="M83" s="72"/>
      <c r="N83" s="168"/>
      <c r="O83" s="73"/>
      <c r="P83" s="169">
        <f>P84</f>
        <v>0</v>
      </c>
      <c r="Q83" s="73"/>
      <c r="R83" s="169">
        <f>R84</f>
        <v>0</v>
      </c>
      <c r="S83" s="73"/>
      <c r="T83" s="170">
        <f>T84</f>
        <v>43.2</v>
      </c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T83" s="17" t="s">
        <v>73</v>
      </c>
      <c r="AU83" s="17" t="s">
        <v>110</v>
      </c>
      <c r="BK83" s="171">
        <f>BK84</f>
        <v>0</v>
      </c>
    </row>
    <row r="84" spans="1:65" s="12" customFormat="1" ht="25.95" customHeight="1">
      <c r="B84" s="172"/>
      <c r="C84" s="173"/>
      <c r="D84" s="174" t="s">
        <v>73</v>
      </c>
      <c r="E84" s="175" t="s">
        <v>131</v>
      </c>
      <c r="F84" s="175" t="s">
        <v>132</v>
      </c>
      <c r="G84" s="173"/>
      <c r="H84" s="173"/>
      <c r="I84" s="176"/>
      <c r="J84" s="177">
        <f>BK84</f>
        <v>0</v>
      </c>
      <c r="K84" s="173"/>
      <c r="L84" s="178"/>
      <c r="M84" s="179"/>
      <c r="N84" s="180"/>
      <c r="O84" s="180"/>
      <c r="P84" s="181">
        <f>P85+P148+P153</f>
        <v>0</v>
      </c>
      <c r="Q84" s="180"/>
      <c r="R84" s="181">
        <f>R85+R148+R153</f>
        <v>0</v>
      </c>
      <c r="S84" s="180"/>
      <c r="T84" s="182">
        <f>T85+T148+T153</f>
        <v>43.2</v>
      </c>
      <c r="AR84" s="183" t="s">
        <v>82</v>
      </c>
      <c r="AT84" s="184" t="s">
        <v>73</v>
      </c>
      <c r="AU84" s="184" t="s">
        <v>74</v>
      </c>
      <c r="AY84" s="183" t="s">
        <v>133</v>
      </c>
      <c r="BK84" s="185">
        <f>BK85+BK148+BK153</f>
        <v>0</v>
      </c>
    </row>
    <row r="85" spans="1:65" s="12" customFormat="1" ht="22.8" customHeight="1">
      <c r="B85" s="172"/>
      <c r="C85" s="173"/>
      <c r="D85" s="174" t="s">
        <v>73</v>
      </c>
      <c r="E85" s="186" t="s">
        <v>82</v>
      </c>
      <c r="F85" s="186" t="s">
        <v>134</v>
      </c>
      <c r="G85" s="173"/>
      <c r="H85" s="173"/>
      <c r="I85" s="176"/>
      <c r="J85" s="187">
        <f>BK85</f>
        <v>0</v>
      </c>
      <c r="K85" s="173"/>
      <c r="L85" s="178"/>
      <c r="M85" s="179"/>
      <c r="N85" s="180"/>
      <c r="O85" s="180"/>
      <c r="P85" s="181">
        <f>SUM(P86:P147)</f>
        <v>0</v>
      </c>
      <c r="Q85" s="180"/>
      <c r="R85" s="181">
        <f>SUM(R86:R147)</f>
        <v>0</v>
      </c>
      <c r="S85" s="180"/>
      <c r="T85" s="182">
        <f>SUM(T86:T147)</f>
        <v>0</v>
      </c>
      <c r="AR85" s="183" t="s">
        <v>82</v>
      </c>
      <c r="AT85" s="184" t="s">
        <v>73</v>
      </c>
      <c r="AU85" s="184" t="s">
        <v>82</v>
      </c>
      <c r="AY85" s="183" t="s">
        <v>133</v>
      </c>
      <c r="BK85" s="185">
        <f>SUM(BK86:BK147)</f>
        <v>0</v>
      </c>
    </row>
    <row r="86" spans="1:65" s="2" customFormat="1" ht="16.5" customHeight="1">
      <c r="A86" s="34"/>
      <c r="B86" s="35"/>
      <c r="C86" s="188" t="s">
        <v>82</v>
      </c>
      <c r="D86" s="188" t="s">
        <v>135</v>
      </c>
      <c r="E86" s="189" t="s">
        <v>136</v>
      </c>
      <c r="F86" s="190" t="s">
        <v>137</v>
      </c>
      <c r="G86" s="191" t="s">
        <v>138</v>
      </c>
      <c r="H86" s="192">
        <v>3.6999999999999998E-2</v>
      </c>
      <c r="I86" s="193"/>
      <c r="J86" s="194">
        <f>ROUND(I86*H86,2)</f>
        <v>0</v>
      </c>
      <c r="K86" s="190" t="s">
        <v>139</v>
      </c>
      <c r="L86" s="39"/>
      <c r="M86" s="195" t="s">
        <v>28</v>
      </c>
      <c r="N86" s="196" t="s">
        <v>47</v>
      </c>
      <c r="O86" s="65"/>
      <c r="P86" s="197">
        <f>O86*H86</f>
        <v>0</v>
      </c>
      <c r="Q86" s="197">
        <v>0</v>
      </c>
      <c r="R86" s="197">
        <f>Q86*H86</f>
        <v>0</v>
      </c>
      <c r="S86" s="197">
        <v>0</v>
      </c>
      <c r="T86" s="198">
        <f>S86*H86</f>
        <v>0</v>
      </c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R86" s="199" t="s">
        <v>140</v>
      </c>
      <c r="AT86" s="199" t="s">
        <v>135</v>
      </c>
      <c r="AU86" s="199" t="s">
        <v>84</v>
      </c>
      <c r="AY86" s="17" t="s">
        <v>133</v>
      </c>
      <c r="BE86" s="200">
        <f>IF(N86="základní",J86,0)</f>
        <v>0</v>
      </c>
      <c r="BF86" s="200">
        <f>IF(N86="snížená",J86,0)</f>
        <v>0</v>
      </c>
      <c r="BG86" s="200">
        <f>IF(N86="zákl. přenesená",J86,0)</f>
        <v>0</v>
      </c>
      <c r="BH86" s="200">
        <f>IF(N86="sníž. přenesená",J86,0)</f>
        <v>0</v>
      </c>
      <c r="BI86" s="200">
        <f>IF(N86="nulová",J86,0)</f>
        <v>0</v>
      </c>
      <c r="BJ86" s="17" t="s">
        <v>140</v>
      </c>
      <c r="BK86" s="200">
        <f>ROUND(I86*H86,2)</f>
        <v>0</v>
      </c>
      <c r="BL86" s="17" t="s">
        <v>140</v>
      </c>
      <c r="BM86" s="199" t="s">
        <v>141</v>
      </c>
    </row>
    <row r="87" spans="1:65" s="2" customFormat="1" ht="10.199999999999999">
      <c r="A87" s="34"/>
      <c r="B87" s="35"/>
      <c r="C87" s="36"/>
      <c r="D87" s="201" t="s">
        <v>142</v>
      </c>
      <c r="E87" s="36"/>
      <c r="F87" s="202" t="s">
        <v>143</v>
      </c>
      <c r="G87" s="36"/>
      <c r="H87" s="36"/>
      <c r="I87" s="109"/>
      <c r="J87" s="36"/>
      <c r="K87" s="36"/>
      <c r="L87" s="39"/>
      <c r="M87" s="203"/>
      <c r="N87" s="204"/>
      <c r="O87" s="65"/>
      <c r="P87" s="65"/>
      <c r="Q87" s="65"/>
      <c r="R87" s="65"/>
      <c r="S87" s="65"/>
      <c r="T87" s="66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142</v>
      </c>
      <c r="AU87" s="17" t="s">
        <v>84</v>
      </c>
    </row>
    <row r="88" spans="1:65" s="13" customFormat="1" ht="10.199999999999999">
      <c r="B88" s="205"/>
      <c r="C88" s="206"/>
      <c r="D88" s="201" t="s">
        <v>144</v>
      </c>
      <c r="E88" s="207" t="s">
        <v>28</v>
      </c>
      <c r="F88" s="208" t="s">
        <v>396</v>
      </c>
      <c r="G88" s="206"/>
      <c r="H88" s="207" t="s">
        <v>28</v>
      </c>
      <c r="I88" s="209"/>
      <c r="J88" s="206"/>
      <c r="K88" s="206"/>
      <c r="L88" s="210"/>
      <c r="M88" s="211"/>
      <c r="N88" s="212"/>
      <c r="O88" s="212"/>
      <c r="P88" s="212"/>
      <c r="Q88" s="212"/>
      <c r="R88" s="212"/>
      <c r="S88" s="212"/>
      <c r="T88" s="213"/>
      <c r="AT88" s="214" t="s">
        <v>144</v>
      </c>
      <c r="AU88" s="214" t="s">
        <v>84</v>
      </c>
      <c r="AV88" s="13" t="s">
        <v>82</v>
      </c>
      <c r="AW88" s="13" t="s">
        <v>35</v>
      </c>
      <c r="AX88" s="13" t="s">
        <v>74</v>
      </c>
      <c r="AY88" s="214" t="s">
        <v>133</v>
      </c>
    </row>
    <row r="89" spans="1:65" s="14" customFormat="1" ht="10.199999999999999">
      <c r="B89" s="215"/>
      <c r="C89" s="216"/>
      <c r="D89" s="201" t="s">
        <v>144</v>
      </c>
      <c r="E89" s="217" t="s">
        <v>28</v>
      </c>
      <c r="F89" s="218" t="s">
        <v>426</v>
      </c>
      <c r="G89" s="216"/>
      <c r="H89" s="219">
        <v>3.6999999999999998E-2</v>
      </c>
      <c r="I89" s="220"/>
      <c r="J89" s="216"/>
      <c r="K89" s="216"/>
      <c r="L89" s="221"/>
      <c r="M89" s="222"/>
      <c r="N89" s="223"/>
      <c r="O89" s="223"/>
      <c r="P89" s="223"/>
      <c r="Q89" s="223"/>
      <c r="R89" s="223"/>
      <c r="S89" s="223"/>
      <c r="T89" s="224"/>
      <c r="AT89" s="225" t="s">
        <v>144</v>
      </c>
      <c r="AU89" s="225" t="s">
        <v>84</v>
      </c>
      <c r="AV89" s="14" t="s">
        <v>84</v>
      </c>
      <c r="AW89" s="14" t="s">
        <v>35</v>
      </c>
      <c r="AX89" s="14" t="s">
        <v>82</v>
      </c>
      <c r="AY89" s="225" t="s">
        <v>133</v>
      </c>
    </row>
    <row r="90" spans="1:65" s="2" customFormat="1" ht="16.5" customHeight="1">
      <c r="A90" s="34"/>
      <c r="B90" s="35"/>
      <c r="C90" s="188" t="s">
        <v>84</v>
      </c>
      <c r="D90" s="188" t="s">
        <v>135</v>
      </c>
      <c r="E90" s="189" t="s">
        <v>147</v>
      </c>
      <c r="F90" s="190" t="s">
        <v>148</v>
      </c>
      <c r="G90" s="191" t="s">
        <v>149</v>
      </c>
      <c r="H90" s="192">
        <v>1.4</v>
      </c>
      <c r="I90" s="193"/>
      <c r="J90" s="194">
        <f>ROUND(I90*H90,2)</f>
        <v>0</v>
      </c>
      <c r="K90" s="190" t="s">
        <v>28</v>
      </c>
      <c r="L90" s="39"/>
      <c r="M90" s="195" t="s">
        <v>28</v>
      </c>
      <c r="N90" s="196" t="s">
        <v>47</v>
      </c>
      <c r="O90" s="65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R90" s="199" t="s">
        <v>140</v>
      </c>
      <c r="AT90" s="199" t="s">
        <v>135</v>
      </c>
      <c r="AU90" s="199" t="s">
        <v>84</v>
      </c>
      <c r="AY90" s="17" t="s">
        <v>133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17" t="s">
        <v>140</v>
      </c>
      <c r="BK90" s="200">
        <f>ROUND(I90*H90,2)</f>
        <v>0</v>
      </c>
      <c r="BL90" s="17" t="s">
        <v>140</v>
      </c>
      <c r="BM90" s="199" t="s">
        <v>150</v>
      </c>
    </row>
    <row r="91" spans="1:65" s="2" customFormat="1" ht="10.199999999999999">
      <c r="A91" s="34"/>
      <c r="B91" s="35"/>
      <c r="C91" s="36"/>
      <c r="D91" s="201" t="s">
        <v>142</v>
      </c>
      <c r="E91" s="36"/>
      <c r="F91" s="202" t="s">
        <v>148</v>
      </c>
      <c r="G91" s="36"/>
      <c r="H91" s="36"/>
      <c r="I91" s="109"/>
      <c r="J91" s="36"/>
      <c r="K91" s="36"/>
      <c r="L91" s="39"/>
      <c r="M91" s="203"/>
      <c r="N91" s="204"/>
      <c r="O91" s="65"/>
      <c r="P91" s="65"/>
      <c r="Q91" s="65"/>
      <c r="R91" s="65"/>
      <c r="S91" s="65"/>
      <c r="T91" s="66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142</v>
      </c>
      <c r="AU91" s="17" t="s">
        <v>84</v>
      </c>
    </row>
    <row r="92" spans="1:65" s="13" customFormat="1" ht="10.199999999999999">
      <c r="B92" s="205"/>
      <c r="C92" s="206"/>
      <c r="D92" s="201" t="s">
        <v>144</v>
      </c>
      <c r="E92" s="207" t="s">
        <v>28</v>
      </c>
      <c r="F92" s="208" t="s">
        <v>398</v>
      </c>
      <c r="G92" s="206"/>
      <c r="H92" s="207" t="s">
        <v>28</v>
      </c>
      <c r="I92" s="209"/>
      <c r="J92" s="206"/>
      <c r="K92" s="206"/>
      <c r="L92" s="210"/>
      <c r="M92" s="211"/>
      <c r="N92" s="212"/>
      <c r="O92" s="212"/>
      <c r="P92" s="212"/>
      <c r="Q92" s="212"/>
      <c r="R92" s="212"/>
      <c r="S92" s="212"/>
      <c r="T92" s="213"/>
      <c r="AT92" s="214" t="s">
        <v>144</v>
      </c>
      <c r="AU92" s="214" t="s">
        <v>84</v>
      </c>
      <c r="AV92" s="13" t="s">
        <v>82</v>
      </c>
      <c r="AW92" s="13" t="s">
        <v>35</v>
      </c>
      <c r="AX92" s="13" t="s">
        <v>74</v>
      </c>
      <c r="AY92" s="214" t="s">
        <v>133</v>
      </c>
    </row>
    <row r="93" spans="1:65" s="14" customFormat="1" ht="10.199999999999999">
      <c r="B93" s="215"/>
      <c r="C93" s="216"/>
      <c r="D93" s="201" t="s">
        <v>144</v>
      </c>
      <c r="E93" s="217" t="s">
        <v>28</v>
      </c>
      <c r="F93" s="218" t="s">
        <v>427</v>
      </c>
      <c r="G93" s="216"/>
      <c r="H93" s="219">
        <v>1.4</v>
      </c>
      <c r="I93" s="220"/>
      <c r="J93" s="216"/>
      <c r="K93" s="216"/>
      <c r="L93" s="221"/>
      <c r="M93" s="222"/>
      <c r="N93" s="223"/>
      <c r="O93" s="223"/>
      <c r="P93" s="223"/>
      <c r="Q93" s="223"/>
      <c r="R93" s="223"/>
      <c r="S93" s="223"/>
      <c r="T93" s="224"/>
      <c r="AT93" s="225" t="s">
        <v>144</v>
      </c>
      <c r="AU93" s="225" t="s">
        <v>84</v>
      </c>
      <c r="AV93" s="14" t="s">
        <v>84</v>
      </c>
      <c r="AW93" s="14" t="s">
        <v>35</v>
      </c>
      <c r="AX93" s="14" t="s">
        <v>82</v>
      </c>
      <c r="AY93" s="225" t="s">
        <v>133</v>
      </c>
    </row>
    <row r="94" spans="1:65" s="2" customFormat="1" ht="16.5" customHeight="1">
      <c r="A94" s="34"/>
      <c r="B94" s="35"/>
      <c r="C94" s="188" t="s">
        <v>153</v>
      </c>
      <c r="D94" s="188" t="s">
        <v>135</v>
      </c>
      <c r="E94" s="189" t="s">
        <v>154</v>
      </c>
      <c r="F94" s="190" t="s">
        <v>155</v>
      </c>
      <c r="G94" s="191" t="s">
        <v>149</v>
      </c>
      <c r="H94" s="192">
        <v>5.3</v>
      </c>
      <c r="I94" s="193"/>
      <c r="J94" s="194">
        <f>ROUND(I94*H94,2)</f>
        <v>0</v>
      </c>
      <c r="K94" s="190" t="s">
        <v>139</v>
      </c>
      <c r="L94" s="39"/>
      <c r="M94" s="195" t="s">
        <v>28</v>
      </c>
      <c r="N94" s="196" t="s">
        <v>47</v>
      </c>
      <c r="O94" s="65"/>
      <c r="P94" s="197">
        <f>O94*H94</f>
        <v>0</v>
      </c>
      <c r="Q94" s="197">
        <v>0</v>
      </c>
      <c r="R94" s="197">
        <f>Q94*H94</f>
        <v>0</v>
      </c>
      <c r="S94" s="197">
        <v>0</v>
      </c>
      <c r="T94" s="198">
        <f>S94*H94</f>
        <v>0</v>
      </c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R94" s="199" t="s">
        <v>140</v>
      </c>
      <c r="AT94" s="199" t="s">
        <v>135</v>
      </c>
      <c r="AU94" s="199" t="s">
        <v>84</v>
      </c>
      <c r="AY94" s="17" t="s">
        <v>133</v>
      </c>
      <c r="BE94" s="200">
        <f>IF(N94="základní",J94,0)</f>
        <v>0</v>
      </c>
      <c r="BF94" s="200">
        <f>IF(N94="snížená",J94,0)</f>
        <v>0</v>
      </c>
      <c r="BG94" s="200">
        <f>IF(N94="zákl. přenesená",J94,0)</f>
        <v>0</v>
      </c>
      <c r="BH94" s="200">
        <f>IF(N94="sníž. přenesená",J94,0)</f>
        <v>0</v>
      </c>
      <c r="BI94" s="200">
        <f>IF(N94="nulová",J94,0)</f>
        <v>0</v>
      </c>
      <c r="BJ94" s="17" t="s">
        <v>140</v>
      </c>
      <c r="BK94" s="200">
        <f>ROUND(I94*H94,2)</f>
        <v>0</v>
      </c>
      <c r="BL94" s="17" t="s">
        <v>140</v>
      </c>
      <c r="BM94" s="199" t="s">
        <v>156</v>
      </c>
    </row>
    <row r="95" spans="1:65" s="2" customFormat="1" ht="10.199999999999999">
      <c r="A95" s="34"/>
      <c r="B95" s="35"/>
      <c r="C95" s="36"/>
      <c r="D95" s="201" t="s">
        <v>142</v>
      </c>
      <c r="E95" s="36"/>
      <c r="F95" s="202" t="s">
        <v>157</v>
      </c>
      <c r="G95" s="36"/>
      <c r="H95" s="36"/>
      <c r="I95" s="109"/>
      <c r="J95" s="36"/>
      <c r="K95" s="36"/>
      <c r="L95" s="39"/>
      <c r="M95" s="203"/>
      <c r="N95" s="204"/>
      <c r="O95" s="65"/>
      <c r="P95" s="65"/>
      <c r="Q95" s="65"/>
      <c r="R95" s="65"/>
      <c r="S95" s="65"/>
      <c r="T95" s="66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142</v>
      </c>
      <c r="AU95" s="17" t="s">
        <v>84</v>
      </c>
    </row>
    <row r="96" spans="1:65" s="13" customFormat="1" ht="10.199999999999999">
      <c r="B96" s="205"/>
      <c r="C96" s="206"/>
      <c r="D96" s="201" t="s">
        <v>144</v>
      </c>
      <c r="E96" s="207" t="s">
        <v>28</v>
      </c>
      <c r="F96" s="208" t="s">
        <v>400</v>
      </c>
      <c r="G96" s="206"/>
      <c r="H96" s="207" t="s">
        <v>28</v>
      </c>
      <c r="I96" s="209"/>
      <c r="J96" s="206"/>
      <c r="K96" s="206"/>
      <c r="L96" s="210"/>
      <c r="M96" s="211"/>
      <c r="N96" s="212"/>
      <c r="O96" s="212"/>
      <c r="P96" s="212"/>
      <c r="Q96" s="212"/>
      <c r="R96" s="212"/>
      <c r="S96" s="212"/>
      <c r="T96" s="213"/>
      <c r="AT96" s="214" t="s">
        <v>144</v>
      </c>
      <c r="AU96" s="214" t="s">
        <v>84</v>
      </c>
      <c r="AV96" s="13" t="s">
        <v>82</v>
      </c>
      <c r="AW96" s="13" t="s">
        <v>35</v>
      </c>
      <c r="AX96" s="13" t="s">
        <v>74</v>
      </c>
      <c r="AY96" s="214" t="s">
        <v>133</v>
      </c>
    </row>
    <row r="97" spans="1:65" s="14" customFormat="1" ht="10.199999999999999">
      <c r="B97" s="215"/>
      <c r="C97" s="216"/>
      <c r="D97" s="201" t="s">
        <v>144</v>
      </c>
      <c r="E97" s="217" t="s">
        <v>28</v>
      </c>
      <c r="F97" s="218" t="s">
        <v>428</v>
      </c>
      <c r="G97" s="216"/>
      <c r="H97" s="219">
        <v>5.3</v>
      </c>
      <c r="I97" s="220"/>
      <c r="J97" s="216"/>
      <c r="K97" s="216"/>
      <c r="L97" s="221"/>
      <c r="M97" s="222"/>
      <c r="N97" s="223"/>
      <c r="O97" s="223"/>
      <c r="P97" s="223"/>
      <c r="Q97" s="223"/>
      <c r="R97" s="223"/>
      <c r="S97" s="223"/>
      <c r="T97" s="224"/>
      <c r="AT97" s="225" t="s">
        <v>144</v>
      </c>
      <c r="AU97" s="225" t="s">
        <v>84</v>
      </c>
      <c r="AV97" s="14" t="s">
        <v>84</v>
      </c>
      <c r="AW97" s="14" t="s">
        <v>35</v>
      </c>
      <c r="AX97" s="14" t="s">
        <v>82</v>
      </c>
      <c r="AY97" s="225" t="s">
        <v>133</v>
      </c>
    </row>
    <row r="98" spans="1:65" s="2" customFormat="1" ht="16.5" customHeight="1">
      <c r="A98" s="34"/>
      <c r="B98" s="35"/>
      <c r="C98" s="188" t="s">
        <v>140</v>
      </c>
      <c r="D98" s="188" t="s">
        <v>135</v>
      </c>
      <c r="E98" s="189" t="s">
        <v>160</v>
      </c>
      <c r="F98" s="190" t="s">
        <v>161</v>
      </c>
      <c r="G98" s="191" t="s">
        <v>149</v>
      </c>
      <c r="H98" s="192">
        <v>70.42</v>
      </c>
      <c r="I98" s="193"/>
      <c r="J98" s="194">
        <f>ROUND(I98*H98,2)</f>
        <v>0</v>
      </c>
      <c r="K98" s="190" t="s">
        <v>139</v>
      </c>
      <c r="L98" s="39"/>
      <c r="M98" s="195" t="s">
        <v>28</v>
      </c>
      <c r="N98" s="196" t="s">
        <v>47</v>
      </c>
      <c r="O98" s="65"/>
      <c r="P98" s="197">
        <f>O98*H98</f>
        <v>0</v>
      </c>
      <c r="Q98" s="197">
        <v>0</v>
      </c>
      <c r="R98" s="197">
        <f>Q98*H98</f>
        <v>0</v>
      </c>
      <c r="S98" s="197">
        <v>0</v>
      </c>
      <c r="T98" s="19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99" t="s">
        <v>140</v>
      </c>
      <c r="AT98" s="199" t="s">
        <v>135</v>
      </c>
      <c r="AU98" s="199" t="s">
        <v>84</v>
      </c>
      <c r="AY98" s="17" t="s">
        <v>133</v>
      </c>
      <c r="BE98" s="200">
        <f>IF(N98="základní",J98,0)</f>
        <v>0</v>
      </c>
      <c r="BF98" s="200">
        <f>IF(N98="snížená",J98,0)</f>
        <v>0</v>
      </c>
      <c r="BG98" s="200">
        <f>IF(N98="zákl. přenesená",J98,0)</f>
        <v>0</v>
      </c>
      <c r="BH98" s="200">
        <f>IF(N98="sníž. přenesená",J98,0)</f>
        <v>0</v>
      </c>
      <c r="BI98" s="200">
        <f>IF(N98="nulová",J98,0)</f>
        <v>0</v>
      </c>
      <c r="BJ98" s="17" t="s">
        <v>140</v>
      </c>
      <c r="BK98" s="200">
        <f>ROUND(I98*H98,2)</f>
        <v>0</v>
      </c>
      <c r="BL98" s="17" t="s">
        <v>140</v>
      </c>
      <c r="BM98" s="199" t="s">
        <v>162</v>
      </c>
    </row>
    <row r="99" spans="1:65" s="2" customFormat="1" ht="19.2">
      <c r="A99" s="34"/>
      <c r="B99" s="35"/>
      <c r="C99" s="36"/>
      <c r="D99" s="201" t="s">
        <v>142</v>
      </c>
      <c r="E99" s="36"/>
      <c r="F99" s="202" t="s">
        <v>163</v>
      </c>
      <c r="G99" s="36"/>
      <c r="H99" s="36"/>
      <c r="I99" s="109"/>
      <c r="J99" s="36"/>
      <c r="K99" s="36"/>
      <c r="L99" s="39"/>
      <c r="M99" s="203"/>
      <c r="N99" s="204"/>
      <c r="O99" s="65"/>
      <c r="P99" s="65"/>
      <c r="Q99" s="65"/>
      <c r="R99" s="65"/>
      <c r="S99" s="65"/>
      <c r="T99" s="66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142</v>
      </c>
      <c r="AU99" s="17" t="s">
        <v>84</v>
      </c>
    </row>
    <row r="100" spans="1:65" s="13" customFormat="1" ht="10.199999999999999">
      <c r="B100" s="205"/>
      <c r="C100" s="206"/>
      <c r="D100" s="201" t="s">
        <v>144</v>
      </c>
      <c r="E100" s="207" t="s">
        <v>28</v>
      </c>
      <c r="F100" s="208" t="s">
        <v>402</v>
      </c>
      <c r="G100" s="206"/>
      <c r="H100" s="207" t="s">
        <v>28</v>
      </c>
      <c r="I100" s="209"/>
      <c r="J100" s="206"/>
      <c r="K100" s="206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144</v>
      </c>
      <c r="AU100" s="214" t="s">
        <v>84</v>
      </c>
      <c r="AV100" s="13" t="s">
        <v>82</v>
      </c>
      <c r="AW100" s="13" t="s">
        <v>35</v>
      </c>
      <c r="AX100" s="13" t="s">
        <v>74</v>
      </c>
      <c r="AY100" s="214" t="s">
        <v>133</v>
      </c>
    </row>
    <row r="101" spans="1:65" s="14" customFormat="1" ht="10.199999999999999">
      <c r="B101" s="215"/>
      <c r="C101" s="216"/>
      <c r="D101" s="201" t="s">
        <v>144</v>
      </c>
      <c r="E101" s="217" t="s">
        <v>28</v>
      </c>
      <c r="F101" s="218" t="s">
        <v>429</v>
      </c>
      <c r="G101" s="216"/>
      <c r="H101" s="219">
        <v>70.42</v>
      </c>
      <c r="I101" s="220"/>
      <c r="J101" s="216"/>
      <c r="K101" s="216"/>
      <c r="L101" s="221"/>
      <c r="M101" s="222"/>
      <c r="N101" s="223"/>
      <c r="O101" s="223"/>
      <c r="P101" s="223"/>
      <c r="Q101" s="223"/>
      <c r="R101" s="223"/>
      <c r="S101" s="223"/>
      <c r="T101" s="224"/>
      <c r="AT101" s="225" t="s">
        <v>144</v>
      </c>
      <c r="AU101" s="225" t="s">
        <v>84</v>
      </c>
      <c r="AV101" s="14" t="s">
        <v>84</v>
      </c>
      <c r="AW101" s="14" t="s">
        <v>35</v>
      </c>
      <c r="AX101" s="14" t="s">
        <v>82</v>
      </c>
      <c r="AY101" s="225" t="s">
        <v>133</v>
      </c>
    </row>
    <row r="102" spans="1:65" s="2" customFormat="1" ht="16.5" customHeight="1">
      <c r="A102" s="34"/>
      <c r="B102" s="35"/>
      <c r="C102" s="188" t="s">
        <v>166</v>
      </c>
      <c r="D102" s="188" t="s">
        <v>135</v>
      </c>
      <c r="E102" s="189" t="s">
        <v>167</v>
      </c>
      <c r="F102" s="190" t="s">
        <v>168</v>
      </c>
      <c r="G102" s="191" t="s">
        <v>149</v>
      </c>
      <c r="H102" s="192">
        <v>21.126000000000001</v>
      </c>
      <c r="I102" s="193"/>
      <c r="J102" s="194">
        <f>ROUND(I102*H102,2)</f>
        <v>0</v>
      </c>
      <c r="K102" s="190" t="s">
        <v>139</v>
      </c>
      <c r="L102" s="39"/>
      <c r="M102" s="195" t="s">
        <v>28</v>
      </c>
      <c r="N102" s="196" t="s">
        <v>47</v>
      </c>
      <c r="O102" s="65"/>
      <c r="P102" s="197">
        <f>O102*H102</f>
        <v>0</v>
      </c>
      <c r="Q102" s="197">
        <v>0</v>
      </c>
      <c r="R102" s="197">
        <f>Q102*H102</f>
        <v>0</v>
      </c>
      <c r="S102" s="197">
        <v>0</v>
      </c>
      <c r="T102" s="19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99" t="s">
        <v>140</v>
      </c>
      <c r="AT102" s="199" t="s">
        <v>135</v>
      </c>
      <c r="AU102" s="199" t="s">
        <v>84</v>
      </c>
      <c r="AY102" s="17" t="s">
        <v>133</v>
      </c>
      <c r="BE102" s="200">
        <f>IF(N102="základní",J102,0)</f>
        <v>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17" t="s">
        <v>140</v>
      </c>
      <c r="BK102" s="200">
        <f>ROUND(I102*H102,2)</f>
        <v>0</v>
      </c>
      <c r="BL102" s="17" t="s">
        <v>140</v>
      </c>
      <c r="BM102" s="199" t="s">
        <v>169</v>
      </c>
    </row>
    <row r="103" spans="1:65" s="2" customFormat="1" ht="19.2">
      <c r="A103" s="34"/>
      <c r="B103" s="35"/>
      <c r="C103" s="36"/>
      <c r="D103" s="201" t="s">
        <v>142</v>
      </c>
      <c r="E103" s="36"/>
      <c r="F103" s="202" t="s">
        <v>170</v>
      </c>
      <c r="G103" s="36"/>
      <c r="H103" s="36"/>
      <c r="I103" s="109"/>
      <c r="J103" s="36"/>
      <c r="K103" s="36"/>
      <c r="L103" s="39"/>
      <c r="M103" s="203"/>
      <c r="N103" s="204"/>
      <c r="O103" s="65"/>
      <c r="P103" s="65"/>
      <c r="Q103" s="65"/>
      <c r="R103" s="65"/>
      <c r="S103" s="65"/>
      <c r="T103" s="66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142</v>
      </c>
      <c r="AU103" s="17" t="s">
        <v>84</v>
      </c>
    </row>
    <row r="104" spans="1:65" s="14" customFormat="1" ht="10.199999999999999">
      <c r="B104" s="215"/>
      <c r="C104" s="216"/>
      <c r="D104" s="201" t="s">
        <v>144</v>
      </c>
      <c r="E104" s="216"/>
      <c r="F104" s="218" t="s">
        <v>430</v>
      </c>
      <c r="G104" s="216"/>
      <c r="H104" s="219">
        <v>21.126000000000001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AT104" s="225" t="s">
        <v>144</v>
      </c>
      <c r="AU104" s="225" t="s">
        <v>84</v>
      </c>
      <c r="AV104" s="14" t="s">
        <v>84</v>
      </c>
      <c r="AW104" s="14" t="s">
        <v>4</v>
      </c>
      <c r="AX104" s="14" t="s">
        <v>82</v>
      </c>
      <c r="AY104" s="225" t="s">
        <v>133</v>
      </c>
    </row>
    <row r="105" spans="1:65" s="2" customFormat="1" ht="16.5" customHeight="1">
      <c r="A105" s="34"/>
      <c r="B105" s="35"/>
      <c r="C105" s="188" t="s">
        <v>172</v>
      </c>
      <c r="D105" s="188" t="s">
        <v>135</v>
      </c>
      <c r="E105" s="189" t="s">
        <v>173</v>
      </c>
      <c r="F105" s="190" t="s">
        <v>174</v>
      </c>
      <c r="G105" s="191" t="s">
        <v>149</v>
      </c>
      <c r="H105" s="192">
        <v>84.492999999999995</v>
      </c>
      <c r="I105" s="193"/>
      <c r="J105" s="194">
        <f>ROUND(I105*H105,2)</f>
        <v>0</v>
      </c>
      <c r="K105" s="190" t="s">
        <v>139</v>
      </c>
      <c r="L105" s="39"/>
      <c r="M105" s="195" t="s">
        <v>28</v>
      </c>
      <c r="N105" s="196" t="s">
        <v>47</v>
      </c>
      <c r="O105" s="65"/>
      <c r="P105" s="197">
        <f>O105*H105</f>
        <v>0</v>
      </c>
      <c r="Q105" s="197">
        <v>0</v>
      </c>
      <c r="R105" s="197">
        <f>Q105*H105</f>
        <v>0</v>
      </c>
      <c r="S105" s="197">
        <v>0</v>
      </c>
      <c r="T105" s="198">
        <f>S105*H105</f>
        <v>0</v>
      </c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R105" s="199" t="s">
        <v>140</v>
      </c>
      <c r="AT105" s="199" t="s">
        <v>135</v>
      </c>
      <c r="AU105" s="199" t="s">
        <v>84</v>
      </c>
      <c r="AY105" s="17" t="s">
        <v>133</v>
      </c>
      <c r="BE105" s="200">
        <f>IF(N105="základní",J105,0)</f>
        <v>0</v>
      </c>
      <c r="BF105" s="200">
        <f>IF(N105="snížená",J105,0)</f>
        <v>0</v>
      </c>
      <c r="BG105" s="200">
        <f>IF(N105="zákl. přenesená",J105,0)</f>
        <v>0</v>
      </c>
      <c r="BH105" s="200">
        <f>IF(N105="sníž. přenesená",J105,0)</f>
        <v>0</v>
      </c>
      <c r="BI105" s="200">
        <f>IF(N105="nulová",J105,0)</f>
        <v>0</v>
      </c>
      <c r="BJ105" s="17" t="s">
        <v>140</v>
      </c>
      <c r="BK105" s="200">
        <f>ROUND(I105*H105,2)</f>
        <v>0</v>
      </c>
      <c r="BL105" s="17" t="s">
        <v>140</v>
      </c>
      <c r="BM105" s="199" t="s">
        <v>293</v>
      </c>
    </row>
    <row r="106" spans="1:65" s="2" customFormat="1" ht="19.2">
      <c r="A106" s="34"/>
      <c r="B106" s="35"/>
      <c r="C106" s="36"/>
      <c r="D106" s="201" t="s">
        <v>142</v>
      </c>
      <c r="E106" s="36"/>
      <c r="F106" s="202" t="s">
        <v>176</v>
      </c>
      <c r="G106" s="36"/>
      <c r="H106" s="36"/>
      <c r="I106" s="109"/>
      <c r="J106" s="36"/>
      <c r="K106" s="36"/>
      <c r="L106" s="39"/>
      <c r="M106" s="203"/>
      <c r="N106" s="204"/>
      <c r="O106" s="65"/>
      <c r="P106" s="65"/>
      <c r="Q106" s="65"/>
      <c r="R106" s="65"/>
      <c r="S106" s="65"/>
      <c r="T106" s="66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T106" s="17" t="s">
        <v>142</v>
      </c>
      <c r="AU106" s="17" t="s">
        <v>84</v>
      </c>
    </row>
    <row r="107" spans="1:65" s="13" customFormat="1" ht="10.199999999999999">
      <c r="B107" s="205"/>
      <c r="C107" s="206"/>
      <c r="D107" s="201" t="s">
        <v>144</v>
      </c>
      <c r="E107" s="207" t="s">
        <v>28</v>
      </c>
      <c r="F107" s="208" t="s">
        <v>402</v>
      </c>
      <c r="G107" s="206"/>
      <c r="H107" s="207" t="s">
        <v>28</v>
      </c>
      <c r="I107" s="209"/>
      <c r="J107" s="206"/>
      <c r="K107" s="206"/>
      <c r="L107" s="210"/>
      <c r="M107" s="211"/>
      <c r="N107" s="212"/>
      <c r="O107" s="212"/>
      <c r="P107" s="212"/>
      <c r="Q107" s="212"/>
      <c r="R107" s="212"/>
      <c r="S107" s="212"/>
      <c r="T107" s="213"/>
      <c r="AT107" s="214" t="s">
        <v>144</v>
      </c>
      <c r="AU107" s="214" t="s">
        <v>84</v>
      </c>
      <c r="AV107" s="13" t="s">
        <v>82</v>
      </c>
      <c r="AW107" s="13" t="s">
        <v>35</v>
      </c>
      <c r="AX107" s="13" t="s">
        <v>74</v>
      </c>
      <c r="AY107" s="214" t="s">
        <v>133</v>
      </c>
    </row>
    <row r="108" spans="1:65" s="14" customFormat="1" ht="10.199999999999999">
      <c r="B108" s="215"/>
      <c r="C108" s="216"/>
      <c r="D108" s="201" t="s">
        <v>144</v>
      </c>
      <c r="E108" s="217" t="s">
        <v>28</v>
      </c>
      <c r="F108" s="218" t="s">
        <v>431</v>
      </c>
      <c r="G108" s="216"/>
      <c r="H108" s="219">
        <v>70.41</v>
      </c>
      <c r="I108" s="220"/>
      <c r="J108" s="216"/>
      <c r="K108" s="216"/>
      <c r="L108" s="221"/>
      <c r="M108" s="222"/>
      <c r="N108" s="223"/>
      <c r="O108" s="223"/>
      <c r="P108" s="223"/>
      <c r="Q108" s="223"/>
      <c r="R108" s="223"/>
      <c r="S108" s="223"/>
      <c r="T108" s="224"/>
      <c r="AT108" s="225" t="s">
        <v>144</v>
      </c>
      <c r="AU108" s="225" t="s">
        <v>84</v>
      </c>
      <c r="AV108" s="14" t="s">
        <v>84</v>
      </c>
      <c r="AW108" s="14" t="s">
        <v>35</v>
      </c>
      <c r="AX108" s="14" t="s">
        <v>74</v>
      </c>
      <c r="AY108" s="225" t="s">
        <v>133</v>
      </c>
    </row>
    <row r="109" spans="1:65" s="13" customFormat="1" ht="10.199999999999999">
      <c r="B109" s="205"/>
      <c r="C109" s="206"/>
      <c r="D109" s="201" t="s">
        <v>144</v>
      </c>
      <c r="E109" s="207" t="s">
        <v>28</v>
      </c>
      <c r="F109" s="208" t="s">
        <v>178</v>
      </c>
      <c r="G109" s="206"/>
      <c r="H109" s="207" t="s">
        <v>28</v>
      </c>
      <c r="I109" s="209"/>
      <c r="J109" s="206"/>
      <c r="K109" s="206"/>
      <c r="L109" s="210"/>
      <c r="M109" s="211"/>
      <c r="N109" s="212"/>
      <c r="O109" s="212"/>
      <c r="P109" s="212"/>
      <c r="Q109" s="212"/>
      <c r="R109" s="212"/>
      <c r="S109" s="212"/>
      <c r="T109" s="213"/>
      <c r="AT109" s="214" t="s">
        <v>144</v>
      </c>
      <c r="AU109" s="214" t="s">
        <v>84</v>
      </c>
      <c r="AV109" s="13" t="s">
        <v>82</v>
      </c>
      <c r="AW109" s="13" t="s">
        <v>35</v>
      </c>
      <c r="AX109" s="13" t="s">
        <v>74</v>
      </c>
      <c r="AY109" s="214" t="s">
        <v>133</v>
      </c>
    </row>
    <row r="110" spans="1:65" s="14" customFormat="1" ht="10.199999999999999">
      <c r="B110" s="215"/>
      <c r="C110" s="216"/>
      <c r="D110" s="201" t="s">
        <v>144</v>
      </c>
      <c r="E110" s="217" t="s">
        <v>28</v>
      </c>
      <c r="F110" s="218" t="s">
        <v>432</v>
      </c>
      <c r="G110" s="216"/>
      <c r="H110" s="219">
        <v>14.083</v>
      </c>
      <c r="I110" s="220"/>
      <c r="J110" s="216"/>
      <c r="K110" s="216"/>
      <c r="L110" s="221"/>
      <c r="M110" s="222"/>
      <c r="N110" s="223"/>
      <c r="O110" s="223"/>
      <c r="P110" s="223"/>
      <c r="Q110" s="223"/>
      <c r="R110" s="223"/>
      <c r="S110" s="223"/>
      <c r="T110" s="224"/>
      <c r="AT110" s="225" t="s">
        <v>144</v>
      </c>
      <c r="AU110" s="225" t="s">
        <v>84</v>
      </c>
      <c r="AV110" s="14" t="s">
        <v>84</v>
      </c>
      <c r="AW110" s="14" t="s">
        <v>35</v>
      </c>
      <c r="AX110" s="14" t="s">
        <v>74</v>
      </c>
      <c r="AY110" s="225" t="s">
        <v>133</v>
      </c>
    </row>
    <row r="111" spans="1:65" s="15" customFormat="1" ht="10.199999999999999">
      <c r="B111" s="226"/>
      <c r="C111" s="227"/>
      <c r="D111" s="201" t="s">
        <v>144</v>
      </c>
      <c r="E111" s="228" t="s">
        <v>28</v>
      </c>
      <c r="F111" s="229" t="s">
        <v>180</v>
      </c>
      <c r="G111" s="227"/>
      <c r="H111" s="230">
        <v>84.492999999999995</v>
      </c>
      <c r="I111" s="231"/>
      <c r="J111" s="227"/>
      <c r="K111" s="227"/>
      <c r="L111" s="232"/>
      <c r="M111" s="233"/>
      <c r="N111" s="234"/>
      <c r="O111" s="234"/>
      <c r="P111" s="234"/>
      <c r="Q111" s="234"/>
      <c r="R111" s="234"/>
      <c r="S111" s="234"/>
      <c r="T111" s="235"/>
      <c r="AT111" s="236" t="s">
        <v>144</v>
      </c>
      <c r="AU111" s="236" t="s">
        <v>84</v>
      </c>
      <c r="AV111" s="15" t="s">
        <v>140</v>
      </c>
      <c r="AW111" s="15" t="s">
        <v>35</v>
      </c>
      <c r="AX111" s="15" t="s">
        <v>82</v>
      </c>
      <c r="AY111" s="236" t="s">
        <v>133</v>
      </c>
    </row>
    <row r="112" spans="1:65" s="2" customFormat="1" ht="16.5" customHeight="1">
      <c r="A112" s="34"/>
      <c r="B112" s="35"/>
      <c r="C112" s="188" t="s">
        <v>181</v>
      </c>
      <c r="D112" s="188" t="s">
        <v>135</v>
      </c>
      <c r="E112" s="189" t="s">
        <v>182</v>
      </c>
      <c r="F112" s="190" t="s">
        <v>183</v>
      </c>
      <c r="G112" s="191" t="s">
        <v>149</v>
      </c>
      <c r="H112" s="192">
        <v>140.83000000000001</v>
      </c>
      <c r="I112" s="193"/>
      <c r="J112" s="194">
        <f>ROUND(I112*H112,2)</f>
        <v>0</v>
      </c>
      <c r="K112" s="190" t="s">
        <v>139</v>
      </c>
      <c r="L112" s="39"/>
      <c r="M112" s="195" t="s">
        <v>28</v>
      </c>
      <c r="N112" s="196" t="s">
        <v>47</v>
      </c>
      <c r="O112" s="65"/>
      <c r="P112" s="197">
        <f>O112*H112</f>
        <v>0</v>
      </c>
      <c r="Q112" s="197">
        <v>0</v>
      </c>
      <c r="R112" s="197">
        <f>Q112*H112</f>
        <v>0</v>
      </c>
      <c r="S112" s="197">
        <v>0</v>
      </c>
      <c r="T112" s="198">
        <f>S112*H112</f>
        <v>0</v>
      </c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R112" s="199" t="s">
        <v>140</v>
      </c>
      <c r="AT112" s="199" t="s">
        <v>135</v>
      </c>
      <c r="AU112" s="199" t="s">
        <v>84</v>
      </c>
      <c r="AY112" s="17" t="s">
        <v>133</v>
      </c>
      <c r="BE112" s="200">
        <f>IF(N112="základní",J112,0)</f>
        <v>0</v>
      </c>
      <c r="BF112" s="200">
        <f>IF(N112="snížená",J112,0)</f>
        <v>0</v>
      </c>
      <c r="BG112" s="200">
        <f>IF(N112="zákl. přenesená",J112,0)</f>
        <v>0</v>
      </c>
      <c r="BH112" s="200">
        <f>IF(N112="sníž. přenesená",J112,0)</f>
        <v>0</v>
      </c>
      <c r="BI112" s="200">
        <f>IF(N112="nulová",J112,0)</f>
        <v>0</v>
      </c>
      <c r="BJ112" s="17" t="s">
        <v>140</v>
      </c>
      <c r="BK112" s="200">
        <f>ROUND(I112*H112,2)</f>
        <v>0</v>
      </c>
      <c r="BL112" s="17" t="s">
        <v>140</v>
      </c>
      <c r="BM112" s="199" t="s">
        <v>184</v>
      </c>
    </row>
    <row r="113" spans="1:65" s="2" customFormat="1" ht="19.2">
      <c r="A113" s="34"/>
      <c r="B113" s="35"/>
      <c r="C113" s="36"/>
      <c r="D113" s="201" t="s">
        <v>142</v>
      </c>
      <c r="E113" s="36"/>
      <c r="F113" s="202" t="s">
        <v>185</v>
      </c>
      <c r="G113" s="36"/>
      <c r="H113" s="36"/>
      <c r="I113" s="109"/>
      <c r="J113" s="36"/>
      <c r="K113" s="36"/>
      <c r="L113" s="39"/>
      <c r="M113" s="203"/>
      <c r="N113" s="204"/>
      <c r="O113" s="65"/>
      <c r="P113" s="65"/>
      <c r="Q113" s="65"/>
      <c r="R113" s="65"/>
      <c r="S113" s="65"/>
      <c r="T113" s="66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142</v>
      </c>
      <c r="AU113" s="17" t="s">
        <v>84</v>
      </c>
    </row>
    <row r="114" spans="1:65" s="13" customFormat="1" ht="10.199999999999999">
      <c r="B114" s="205"/>
      <c r="C114" s="206"/>
      <c r="D114" s="201" t="s">
        <v>144</v>
      </c>
      <c r="E114" s="207" t="s">
        <v>28</v>
      </c>
      <c r="F114" s="208" t="s">
        <v>186</v>
      </c>
      <c r="G114" s="206"/>
      <c r="H114" s="207" t="s">
        <v>28</v>
      </c>
      <c r="I114" s="209"/>
      <c r="J114" s="206"/>
      <c r="K114" s="206"/>
      <c r="L114" s="210"/>
      <c r="M114" s="211"/>
      <c r="N114" s="212"/>
      <c r="O114" s="212"/>
      <c r="P114" s="212"/>
      <c r="Q114" s="212"/>
      <c r="R114" s="212"/>
      <c r="S114" s="212"/>
      <c r="T114" s="213"/>
      <c r="AT114" s="214" t="s">
        <v>144</v>
      </c>
      <c r="AU114" s="214" t="s">
        <v>84</v>
      </c>
      <c r="AV114" s="13" t="s">
        <v>82</v>
      </c>
      <c r="AW114" s="13" t="s">
        <v>35</v>
      </c>
      <c r="AX114" s="13" t="s">
        <v>74</v>
      </c>
      <c r="AY114" s="214" t="s">
        <v>133</v>
      </c>
    </row>
    <row r="115" spans="1:65" s="14" customFormat="1" ht="10.199999999999999">
      <c r="B115" s="215"/>
      <c r="C115" s="216"/>
      <c r="D115" s="201" t="s">
        <v>144</v>
      </c>
      <c r="E115" s="217" t="s">
        <v>28</v>
      </c>
      <c r="F115" s="218" t="s">
        <v>433</v>
      </c>
      <c r="G115" s="216"/>
      <c r="H115" s="219">
        <v>140.83000000000001</v>
      </c>
      <c r="I115" s="220"/>
      <c r="J115" s="216"/>
      <c r="K115" s="216"/>
      <c r="L115" s="221"/>
      <c r="M115" s="222"/>
      <c r="N115" s="223"/>
      <c r="O115" s="223"/>
      <c r="P115" s="223"/>
      <c r="Q115" s="223"/>
      <c r="R115" s="223"/>
      <c r="S115" s="223"/>
      <c r="T115" s="224"/>
      <c r="AT115" s="225" t="s">
        <v>144</v>
      </c>
      <c r="AU115" s="225" t="s">
        <v>84</v>
      </c>
      <c r="AV115" s="14" t="s">
        <v>84</v>
      </c>
      <c r="AW115" s="14" t="s">
        <v>35</v>
      </c>
      <c r="AX115" s="14" t="s">
        <v>82</v>
      </c>
      <c r="AY115" s="225" t="s">
        <v>133</v>
      </c>
    </row>
    <row r="116" spans="1:65" s="2" customFormat="1" ht="16.5" customHeight="1">
      <c r="A116" s="34"/>
      <c r="B116" s="35"/>
      <c r="C116" s="188" t="s">
        <v>188</v>
      </c>
      <c r="D116" s="188" t="s">
        <v>135</v>
      </c>
      <c r="E116" s="189" t="s">
        <v>189</v>
      </c>
      <c r="F116" s="190" t="s">
        <v>190</v>
      </c>
      <c r="G116" s="191" t="s">
        <v>149</v>
      </c>
      <c r="H116" s="192">
        <v>140.83000000000001</v>
      </c>
      <c r="I116" s="193"/>
      <c r="J116" s="194">
        <f>ROUND(I116*H116,2)</f>
        <v>0</v>
      </c>
      <c r="K116" s="190" t="s">
        <v>139</v>
      </c>
      <c r="L116" s="39"/>
      <c r="M116" s="195" t="s">
        <v>28</v>
      </c>
      <c r="N116" s="196" t="s">
        <v>47</v>
      </c>
      <c r="O116" s="65"/>
      <c r="P116" s="197">
        <f>O116*H116</f>
        <v>0</v>
      </c>
      <c r="Q116" s="197">
        <v>0</v>
      </c>
      <c r="R116" s="197">
        <f>Q116*H116</f>
        <v>0</v>
      </c>
      <c r="S116" s="197">
        <v>0</v>
      </c>
      <c r="T116" s="198">
        <f>S116*H116</f>
        <v>0</v>
      </c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R116" s="199" t="s">
        <v>140</v>
      </c>
      <c r="AT116" s="199" t="s">
        <v>135</v>
      </c>
      <c r="AU116" s="199" t="s">
        <v>84</v>
      </c>
      <c r="AY116" s="17" t="s">
        <v>133</v>
      </c>
      <c r="BE116" s="200">
        <f>IF(N116="základní",J116,0)</f>
        <v>0</v>
      </c>
      <c r="BF116" s="200">
        <f>IF(N116="snížená",J116,0)</f>
        <v>0</v>
      </c>
      <c r="BG116" s="200">
        <f>IF(N116="zákl. přenesená",J116,0)</f>
        <v>0</v>
      </c>
      <c r="BH116" s="200">
        <f>IF(N116="sníž. přenesená",J116,0)</f>
        <v>0</v>
      </c>
      <c r="BI116" s="200">
        <f>IF(N116="nulová",J116,0)</f>
        <v>0</v>
      </c>
      <c r="BJ116" s="17" t="s">
        <v>140</v>
      </c>
      <c r="BK116" s="200">
        <f>ROUND(I116*H116,2)</f>
        <v>0</v>
      </c>
      <c r="BL116" s="17" t="s">
        <v>140</v>
      </c>
      <c r="BM116" s="199" t="s">
        <v>191</v>
      </c>
    </row>
    <row r="117" spans="1:65" s="2" customFormat="1" ht="19.2">
      <c r="A117" s="34"/>
      <c r="B117" s="35"/>
      <c r="C117" s="36"/>
      <c r="D117" s="201" t="s">
        <v>142</v>
      </c>
      <c r="E117" s="36"/>
      <c r="F117" s="202" t="s">
        <v>192</v>
      </c>
      <c r="G117" s="36"/>
      <c r="H117" s="36"/>
      <c r="I117" s="109"/>
      <c r="J117" s="36"/>
      <c r="K117" s="36"/>
      <c r="L117" s="39"/>
      <c r="M117" s="203"/>
      <c r="N117" s="204"/>
      <c r="O117" s="65"/>
      <c r="P117" s="65"/>
      <c r="Q117" s="65"/>
      <c r="R117" s="65"/>
      <c r="S117" s="65"/>
      <c r="T117" s="66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T117" s="17" t="s">
        <v>142</v>
      </c>
      <c r="AU117" s="17" t="s">
        <v>84</v>
      </c>
    </row>
    <row r="118" spans="1:65" s="13" customFormat="1" ht="10.199999999999999">
      <c r="B118" s="205"/>
      <c r="C118" s="206"/>
      <c r="D118" s="201" t="s">
        <v>144</v>
      </c>
      <c r="E118" s="207" t="s">
        <v>28</v>
      </c>
      <c r="F118" s="208" t="s">
        <v>193</v>
      </c>
      <c r="G118" s="206"/>
      <c r="H118" s="207" t="s">
        <v>28</v>
      </c>
      <c r="I118" s="209"/>
      <c r="J118" s="206"/>
      <c r="K118" s="206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144</v>
      </c>
      <c r="AU118" s="214" t="s">
        <v>84</v>
      </c>
      <c r="AV118" s="13" t="s">
        <v>82</v>
      </c>
      <c r="AW118" s="13" t="s">
        <v>35</v>
      </c>
      <c r="AX118" s="13" t="s">
        <v>74</v>
      </c>
      <c r="AY118" s="214" t="s">
        <v>133</v>
      </c>
    </row>
    <row r="119" spans="1:65" s="14" customFormat="1" ht="10.199999999999999">
      <c r="B119" s="215"/>
      <c r="C119" s="216"/>
      <c r="D119" s="201" t="s">
        <v>144</v>
      </c>
      <c r="E119" s="217" t="s">
        <v>28</v>
      </c>
      <c r="F119" s="218" t="s">
        <v>433</v>
      </c>
      <c r="G119" s="216"/>
      <c r="H119" s="219">
        <v>140.83000000000001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AT119" s="225" t="s">
        <v>144</v>
      </c>
      <c r="AU119" s="225" t="s">
        <v>84</v>
      </c>
      <c r="AV119" s="14" t="s">
        <v>84</v>
      </c>
      <c r="AW119" s="14" t="s">
        <v>35</v>
      </c>
      <c r="AX119" s="14" t="s">
        <v>82</v>
      </c>
      <c r="AY119" s="225" t="s">
        <v>133</v>
      </c>
    </row>
    <row r="120" spans="1:65" s="2" customFormat="1" ht="16.5" customHeight="1">
      <c r="A120" s="34"/>
      <c r="B120" s="35"/>
      <c r="C120" s="188" t="s">
        <v>195</v>
      </c>
      <c r="D120" s="188" t="s">
        <v>135</v>
      </c>
      <c r="E120" s="189" t="s">
        <v>196</v>
      </c>
      <c r="F120" s="190" t="s">
        <v>197</v>
      </c>
      <c r="G120" s="191" t="s">
        <v>149</v>
      </c>
      <c r="H120" s="192">
        <v>126.747</v>
      </c>
      <c r="I120" s="193"/>
      <c r="J120" s="194">
        <f>ROUND(I120*H120,2)</f>
        <v>0</v>
      </c>
      <c r="K120" s="190" t="s">
        <v>139</v>
      </c>
      <c r="L120" s="39"/>
      <c r="M120" s="195" t="s">
        <v>28</v>
      </c>
      <c r="N120" s="196" t="s">
        <v>47</v>
      </c>
      <c r="O120" s="65"/>
      <c r="P120" s="197">
        <f>O120*H120</f>
        <v>0</v>
      </c>
      <c r="Q120" s="197">
        <v>0</v>
      </c>
      <c r="R120" s="197">
        <f>Q120*H120</f>
        <v>0</v>
      </c>
      <c r="S120" s="197">
        <v>0</v>
      </c>
      <c r="T120" s="19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99" t="s">
        <v>140</v>
      </c>
      <c r="AT120" s="199" t="s">
        <v>135</v>
      </c>
      <c r="AU120" s="199" t="s">
        <v>84</v>
      </c>
      <c r="AY120" s="17" t="s">
        <v>133</v>
      </c>
      <c r="BE120" s="200">
        <f>IF(N120="základní",J120,0)</f>
        <v>0</v>
      </c>
      <c r="BF120" s="200">
        <f>IF(N120="snížená",J120,0)</f>
        <v>0</v>
      </c>
      <c r="BG120" s="200">
        <f>IF(N120="zákl. přenesená",J120,0)</f>
        <v>0</v>
      </c>
      <c r="BH120" s="200">
        <f>IF(N120="sníž. přenesená",J120,0)</f>
        <v>0</v>
      </c>
      <c r="BI120" s="200">
        <f>IF(N120="nulová",J120,0)</f>
        <v>0</v>
      </c>
      <c r="BJ120" s="17" t="s">
        <v>140</v>
      </c>
      <c r="BK120" s="200">
        <f>ROUND(I120*H120,2)</f>
        <v>0</v>
      </c>
      <c r="BL120" s="17" t="s">
        <v>140</v>
      </c>
      <c r="BM120" s="199" t="s">
        <v>298</v>
      </c>
    </row>
    <row r="121" spans="1:65" s="2" customFormat="1" ht="10.199999999999999">
      <c r="A121" s="34"/>
      <c r="B121" s="35"/>
      <c r="C121" s="36"/>
      <c r="D121" s="201" t="s">
        <v>142</v>
      </c>
      <c r="E121" s="36"/>
      <c r="F121" s="202" t="s">
        <v>199</v>
      </c>
      <c r="G121" s="36"/>
      <c r="H121" s="36"/>
      <c r="I121" s="109"/>
      <c r="J121" s="36"/>
      <c r="K121" s="36"/>
      <c r="L121" s="39"/>
      <c r="M121" s="203"/>
      <c r="N121" s="204"/>
      <c r="O121" s="65"/>
      <c r="P121" s="65"/>
      <c r="Q121" s="65"/>
      <c r="R121" s="65"/>
      <c r="S121" s="65"/>
      <c r="T121" s="6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142</v>
      </c>
      <c r="AU121" s="17" t="s">
        <v>84</v>
      </c>
    </row>
    <row r="122" spans="1:65" s="13" customFormat="1" ht="10.199999999999999">
      <c r="B122" s="205"/>
      <c r="C122" s="206"/>
      <c r="D122" s="201" t="s">
        <v>144</v>
      </c>
      <c r="E122" s="207" t="s">
        <v>28</v>
      </c>
      <c r="F122" s="208" t="s">
        <v>408</v>
      </c>
      <c r="G122" s="206"/>
      <c r="H122" s="207" t="s">
        <v>28</v>
      </c>
      <c r="I122" s="209"/>
      <c r="J122" s="206"/>
      <c r="K122" s="206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144</v>
      </c>
      <c r="AU122" s="214" t="s">
        <v>84</v>
      </c>
      <c r="AV122" s="13" t="s">
        <v>82</v>
      </c>
      <c r="AW122" s="13" t="s">
        <v>35</v>
      </c>
      <c r="AX122" s="13" t="s">
        <v>74</v>
      </c>
      <c r="AY122" s="214" t="s">
        <v>133</v>
      </c>
    </row>
    <row r="123" spans="1:65" s="14" customFormat="1" ht="10.199999999999999">
      <c r="B123" s="215"/>
      <c r="C123" s="216"/>
      <c r="D123" s="201" t="s">
        <v>144</v>
      </c>
      <c r="E123" s="217" t="s">
        <v>28</v>
      </c>
      <c r="F123" s="218" t="s">
        <v>434</v>
      </c>
      <c r="G123" s="216"/>
      <c r="H123" s="219">
        <v>126.747</v>
      </c>
      <c r="I123" s="220"/>
      <c r="J123" s="216"/>
      <c r="K123" s="216"/>
      <c r="L123" s="221"/>
      <c r="M123" s="222"/>
      <c r="N123" s="223"/>
      <c r="O123" s="223"/>
      <c r="P123" s="223"/>
      <c r="Q123" s="223"/>
      <c r="R123" s="223"/>
      <c r="S123" s="223"/>
      <c r="T123" s="224"/>
      <c r="AT123" s="225" t="s">
        <v>144</v>
      </c>
      <c r="AU123" s="225" t="s">
        <v>84</v>
      </c>
      <c r="AV123" s="14" t="s">
        <v>84</v>
      </c>
      <c r="AW123" s="14" t="s">
        <v>35</v>
      </c>
      <c r="AX123" s="14" t="s">
        <v>82</v>
      </c>
      <c r="AY123" s="225" t="s">
        <v>133</v>
      </c>
    </row>
    <row r="124" spans="1:65" s="2" customFormat="1" ht="16.5" customHeight="1">
      <c r="A124" s="34"/>
      <c r="B124" s="35"/>
      <c r="C124" s="188" t="s">
        <v>202</v>
      </c>
      <c r="D124" s="188" t="s">
        <v>135</v>
      </c>
      <c r="E124" s="189" t="s">
        <v>203</v>
      </c>
      <c r="F124" s="190" t="s">
        <v>204</v>
      </c>
      <c r="G124" s="191" t="s">
        <v>149</v>
      </c>
      <c r="H124" s="192">
        <v>140.83000000000001</v>
      </c>
      <c r="I124" s="193"/>
      <c r="J124" s="194">
        <f>ROUND(I124*H124,2)</f>
        <v>0</v>
      </c>
      <c r="K124" s="190" t="s">
        <v>139</v>
      </c>
      <c r="L124" s="39"/>
      <c r="M124" s="195" t="s">
        <v>28</v>
      </c>
      <c r="N124" s="196" t="s">
        <v>47</v>
      </c>
      <c r="O124" s="65"/>
      <c r="P124" s="197">
        <f>O124*H124</f>
        <v>0</v>
      </c>
      <c r="Q124" s="197">
        <v>0</v>
      </c>
      <c r="R124" s="197">
        <f>Q124*H124</f>
        <v>0</v>
      </c>
      <c r="S124" s="197">
        <v>0</v>
      </c>
      <c r="T124" s="19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99" t="s">
        <v>140</v>
      </c>
      <c r="AT124" s="199" t="s">
        <v>135</v>
      </c>
      <c r="AU124" s="199" t="s">
        <v>84</v>
      </c>
      <c r="AY124" s="17" t="s">
        <v>133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17" t="s">
        <v>140</v>
      </c>
      <c r="BK124" s="200">
        <f>ROUND(I124*H124,2)</f>
        <v>0</v>
      </c>
      <c r="BL124" s="17" t="s">
        <v>140</v>
      </c>
      <c r="BM124" s="199" t="s">
        <v>205</v>
      </c>
    </row>
    <row r="125" spans="1:65" s="2" customFormat="1" ht="10.199999999999999">
      <c r="A125" s="34"/>
      <c r="B125" s="35"/>
      <c r="C125" s="36"/>
      <c r="D125" s="201" t="s">
        <v>142</v>
      </c>
      <c r="E125" s="36"/>
      <c r="F125" s="202" t="s">
        <v>206</v>
      </c>
      <c r="G125" s="36"/>
      <c r="H125" s="36"/>
      <c r="I125" s="109"/>
      <c r="J125" s="36"/>
      <c r="K125" s="36"/>
      <c r="L125" s="39"/>
      <c r="M125" s="203"/>
      <c r="N125" s="204"/>
      <c r="O125" s="65"/>
      <c r="P125" s="65"/>
      <c r="Q125" s="65"/>
      <c r="R125" s="65"/>
      <c r="S125" s="65"/>
      <c r="T125" s="66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142</v>
      </c>
      <c r="AU125" s="17" t="s">
        <v>84</v>
      </c>
    </row>
    <row r="126" spans="1:65" s="13" customFormat="1" ht="10.199999999999999">
      <c r="B126" s="205"/>
      <c r="C126" s="206"/>
      <c r="D126" s="201" t="s">
        <v>144</v>
      </c>
      <c r="E126" s="207" t="s">
        <v>28</v>
      </c>
      <c r="F126" s="208" t="s">
        <v>410</v>
      </c>
      <c r="G126" s="206"/>
      <c r="H126" s="207" t="s">
        <v>28</v>
      </c>
      <c r="I126" s="209"/>
      <c r="J126" s="206"/>
      <c r="K126" s="206"/>
      <c r="L126" s="210"/>
      <c r="M126" s="211"/>
      <c r="N126" s="212"/>
      <c r="O126" s="212"/>
      <c r="P126" s="212"/>
      <c r="Q126" s="212"/>
      <c r="R126" s="212"/>
      <c r="S126" s="212"/>
      <c r="T126" s="213"/>
      <c r="AT126" s="214" t="s">
        <v>144</v>
      </c>
      <c r="AU126" s="214" t="s">
        <v>84</v>
      </c>
      <c r="AV126" s="13" t="s">
        <v>82</v>
      </c>
      <c r="AW126" s="13" t="s">
        <v>35</v>
      </c>
      <c r="AX126" s="13" t="s">
        <v>74</v>
      </c>
      <c r="AY126" s="214" t="s">
        <v>133</v>
      </c>
    </row>
    <row r="127" spans="1:65" s="13" customFormat="1" ht="10.199999999999999">
      <c r="B127" s="205"/>
      <c r="C127" s="206"/>
      <c r="D127" s="201" t="s">
        <v>144</v>
      </c>
      <c r="E127" s="207" t="s">
        <v>28</v>
      </c>
      <c r="F127" s="208" t="s">
        <v>208</v>
      </c>
      <c r="G127" s="206"/>
      <c r="H127" s="207" t="s">
        <v>28</v>
      </c>
      <c r="I127" s="209"/>
      <c r="J127" s="206"/>
      <c r="K127" s="206"/>
      <c r="L127" s="210"/>
      <c r="M127" s="211"/>
      <c r="N127" s="212"/>
      <c r="O127" s="212"/>
      <c r="P127" s="212"/>
      <c r="Q127" s="212"/>
      <c r="R127" s="212"/>
      <c r="S127" s="212"/>
      <c r="T127" s="213"/>
      <c r="AT127" s="214" t="s">
        <v>144</v>
      </c>
      <c r="AU127" s="214" t="s">
        <v>84</v>
      </c>
      <c r="AV127" s="13" t="s">
        <v>82</v>
      </c>
      <c r="AW127" s="13" t="s">
        <v>35</v>
      </c>
      <c r="AX127" s="13" t="s">
        <v>74</v>
      </c>
      <c r="AY127" s="214" t="s">
        <v>133</v>
      </c>
    </row>
    <row r="128" spans="1:65" s="14" customFormat="1" ht="10.199999999999999">
      <c r="B128" s="215"/>
      <c r="C128" s="216"/>
      <c r="D128" s="201" t="s">
        <v>144</v>
      </c>
      <c r="E128" s="217" t="s">
        <v>28</v>
      </c>
      <c r="F128" s="218" t="s">
        <v>435</v>
      </c>
      <c r="G128" s="216"/>
      <c r="H128" s="219">
        <v>70.42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144</v>
      </c>
      <c r="AU128" s="225" t="s">
        <v>84</v>
      </c>
      <c r="AV128" s="14" t="s">
        <v>84</v>
      </c>
      <c r="AW128" s="14" t="s">
        <v>35</v>
      </c>
      <c r="AX128" s="14" t="s">
        <v>74</v>
      </c>
      <c r="AY128" s="225" t="s">
        <v>133</v>
      </c>
    </row>
    <row r="129" spans="1:65" s="13" customFormat="1" ht="10.199999999999999">
      <c r="B129" s="205"/>
      <c r="C129" s="206"/>
      <c r="D129" s="201" t="s">
        <v>144</v>
      </c>
      <c r="E129" s="207" t="s">
        <v>28</v>
      </c>
      <c r="F129" s="208" t="s">
        <v>208</v>
      </c>
      <c r="G129" s="206"/>
      <c r="H129" s="207" t="s">
        <v>28</v>
      </c>
      <c r="I129" s="209"/>
      <c r="J129" s="206"/>
      <c r="K129" s="206"/>
      <c r="L129" s="210"/>
      <c r="M129" s="211"/>
      <c r="N129" s="212"/>
      <c r="O129" s="212"/>
      <c r="P129" s="212"/>
      <c r="Q129" s="212"/>
      <c r="R129" s="212"/>
      <c r="S129" s="212"/>
      <c r="T129" s="213"/>
      <c r="AT129" s="214" t="s">
        <v>144</v>
      </c>
      <c r="AU129" s="214" t="s">
        <v>84</v>
      </c>
      <c r="AV129" s="13" t="s">
        <v>82</v>
      </c>
      <c r="AW129" s="13" t="s">
        <v>35</v>
      </c>
      <c r="AX129" s="13" t="s">
        <v>74</v>
      </c>
      <c r="AY129" s="214" t="s">
        <v>133</v>
      </c>
    </row>
    <row r="130" spans="1:65" s="14" customFormat="1" ht="10.199999999999999">
      <c r="B130" s="215"/>
      <c r="C130" s="216"/>
      <c r="D130" s="201" t="s">
        <v>144</v>
      </c>
      <c r="E130" s="217" t="s">
        <v>28</v>
      </c>
      <c r="F130" s="218" t="s">
        <v>431</v>
      </c>
      <c r="G130" s="216"/>
      <c r="H130" s="219">
        <v>70.41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144</v>
      </c>
      <c r="AU130" s="225" t="s">
        <v>84</v>
      </c>
      <c r="AV130" s="14" t="s">
        <v>84</v>
      </c>
      <c r="AW130" s="14" t="s">
        <v>35</v>
      </c>
      <c r="AX130" s="14" t="s">
        <v>74</v>
      </c>
      <c r="AY130" s="225" t="s">
        <v>133</v>
      </c>
    </row>
    <row r="131" spans="1:65" s="15" customFormat="1" ht="10.199999999999999">
      <c r="B131" s="226"/>
      <c r="C131" s="227"/>
      <c r="D131" s="201" t="s">
        <v>144</v>
      </c>
      <c r="E131" s="228" t="s">
        <v>28</v>
      </c>
      <c r="F131" s="229" t="s">
        <v>180</v>
      </c>
      <c r="G131" s="227"/>
      <c r="H131" s="230">
        <v>140.82999999999998</v>
      </c>
      <c r="I131" s="231"/>
      <c r="J131" s="227"/>
      <c r="K131" s="227"/>
      <c r="L131" s="232"/>
      <c r="M131" s="233"/>
      <c r="N131" s="234"/>
      <c r="O131" s="234"/>
      <c r="P131" s="234"/>
      <c r="Q131" s="234"/>
      <c r="R131" s="234"/>
      <c r="S131" s="234"/>
      <c r="T131" s="235"/>
      <c r="AT131" s="236" t="s">
        <v>144</v>
      </c>
      <c r="AU131" s="236" t="s">
        <v>84</v>
      </c>
      <c r="AV131" s="15" t="s">
        <v>140</v>
      </c>
      <c r="AW131" s="15" t="s">
        <v>35</v>
      </c>
      <c r="AX131" s="15" t="s">
        <v>82</v>
      </c>
      <c r="AY131" s="236" t="s">
        <v>133</v>
      </c>
    </row>
    <row r="132" spans="1:65" s="2" customFormat="1" ht="16.5" customHeight="1">
      <c r="A132" s="34"/>
      <c r="B132" s="35"/>
      <c r="C132" s="188" t="s">
        <v>210</v>
      </c>
      <c r="D132" s="188" t="s">
        <v>135</v>
      </c>
      <c r="E132" s="189" t="s">
        <v>219</v>
      </c>
      <c r="F132" s="190" t="s">
        <v>220</v>
      </c>
      <c r="G132" s="191" t="s">
        <v>138</v>
      </c>
      <c r="H132" s="192">
        <v>3.6999999999999998E-2</v>
      </c>
      <c r="I132" s="193"/>
      <c r="J132" s="194">
        <f>ROUND(I132*H132,2)</f>
        <v>0</v>
      </c>
      <c r="K132" s="190" t="s">
        <v>139</v>
      </c>
      <c r="L132" s="39"/>
      <c r="M132" s="195" t="s">
        <v>28</v>
      </c>
      <c r="N132" s="196" t="s">
        <v>47</v>
      </c>
      <c r="O132" s="65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199" t="s">
        <v>140</v>
      </c>
      <c r="AT132" s="199" t="s">
        <v>135</v>
      </c>
      <c r="AU132" s="199" t="s">
        <v>84</v>
      </c>
      <c r="AY132" s="17" t="s">
        <v>133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7" t="s">
        <v>140</v>
      </c>
      <c r="BK132" s="200">
        <f>ROUND(I132*H132,2)</f>
        <v>0</v>
      </c>
      <c r="BL132" s="17" t="s">
        <v>140</v>
      </c>
      <c r="BM132" s="199" t="s">
        <v>221</v>
      </c>
    </row>
    <row r="133" spans="1:65" s="2" customFormat="1" ht="10.199999999999999">
      <c r="A133" s="34"/>
      <c r="B133" s="35"/>
      <c r="C133" s="36"/>
      <c r="D133" s="201" t="s">
        <v>142</v>
      </c>
      <c r="E133" s="36"/>
      <c r="F133" s="202" t="s">
        <v>222</v>
      </c>
      <c r="G133" s="36"/>
      <c r="H133" s="36"/>
      <c r="I133" s="109"/>
      <c r="J133" s="36"/>
      <c r="K133" s="36"/>
      <c r="L133" s="39"/>
      <c r="M133" s="203"/>
      <c r="N133" s="204"/>
      <c r="O133" s="65"/>
      <c r="P133" s="65"/>
      <c r="Q133" s="65"/>
      <c r="R133" s="65"/>
      <c r="S133" s="65"/>
      <c r="T133" s="66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142</v>
      </c>
      <c r="AU133" s="17" t="s">
        <v>84</v>
      </c>
    </row>
    <row r="134" spans="1:65" s="13" customFormat="1" ht="10.199999999999999">
      <c r="B134" s="205"/>
      <c r="C134" s="206"/>
      <c r="D134" s="201" t="s">
        <v>144</v>
      </c>
      <c r="E134" s="207" t="s">
        <v>28</v>
      </c>
      <c r="F134" s="208" t="s">
        <v>412</v>
      </c>
      <c r="G134" s="206"/>
      <c r="H134" s="207" t="s">
        <v>28</v>
      </c>
      <c r="I134" s="209"/>
      <c r="J134" s="206"/>
      <c r="K134" s="206"/>
      <c r="L134" s="210"/>
      <c r="M134" s="211"/>
      <c r="N134" s="212"/>
      <c r="O134" s="212"/>
      <c r="P134" s="212"/>
      <c r="Q134" s="212"/>
      <c r="R134" s="212"/>
      <c r="S134" s="212"/>
      <c r="T134" s="213"/>
      <c r="AT134" s="214" t="s">
        <v>144</v>
      </c>
      <c r="AU134" s="214" t="s">
        <v>84</v>
      </c>
      <c r="AV134" s="13" t="s">
        <v>82</v>
      </c>
      <c r="AW134" s="13" t="s">
        <v>35</v>
      </c>
      <c r="AX134" s="13" t="s">
        <v>74</v>
      </c>
      <c r="AY134" s="214" t="s">
        <v>133</v>
      </c>
    </row>
    <row r="135" spans="1:65" s="14" customFormat="1" ht="10.199999999999999">
      <c r="B135" s="215"/>
      <c r="C135" s="216"/>
      <c r="D135" s="201" t="s">
        <v>144</v>
      </c>
      <c r="E135" s="217" t="s">
        <v>28</v>
      </c>
      <c r="F135" s="218" t="s">
        <v>426</v>
      </c>
      <c r="G135" s="216"/>
      <c r="H135" s="219">
        <v>3.6999999999999998E-2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144</v>
      </c>
      <c r="AU135" s="225" t="s">
        <v>84</v>
      </c>
      <c r="AV135" s="14" t="s">
        <v>84</v>
      </c>
      <c r="AW135" s="14" t="s">
        <v>35</v>
      </c>
      <c r="AX135" s="14" t="s">
        <v>82</v>
      </c>
      <c r="AY135" s="225" t="s">
        <v>133</v>
      </c>
    </row>
    <row r="136" spans="1:65" s="2" customFormat="1" ht="16.5" customHeight="1">
      <c r="A136" s="34"/>
      <c r="B136" s="35"/>
      <c r="C136" s="188" t="s">
        <v>218</v>
      </c>
      <c r="D136" s="188" t="s">
        <v>135</v>
      </c>
      <c r="E136" s="189" t="s">
        <v>225</v>
      </c>
      <c r="F136" s="190" t="s">
        <v>226</v>
      </c>
      <c r="G136" s="191" t="s">
        <v>227</v>
      </c>
      <c r="H136" s="192">
        <v>253.494</v>
      </c>
      <c r="I136" s="193"/>
      <c r="J136" s="194">
        <f>ROUND(I136*H136,2)</f>
        <v>0</v>
      </c>
      <c r="K136" s="190" t="s">
        <v>28</v>
      </c>
      <c r="L136" s="39"/>
      <c r="M136" s="195" t="s">
        <v>28</v>
      </c>
      <c r="N136" s="196" t="s">
        <v>47</v>
      </c>
      <c r="O136" s="65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99" t="s">
        <v>140</v>
      </c>
      <c r="AT136" s="199" t="s">
        <v>135</v>
      </c>
      <c r="AU136" s="199" t="s">
        <v>84</v>
      </c>
      <c r="AY136" s="17" t="s">
        <v>133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7" t="s">
        <v>140</v>
      </c>
      <c r="BK136" s="200">
        <f>ROUND(I136*H136,2)</f>
        <v>0</v>
      </c>
      <c r="BL136" s="17" t="s">
        <v>140</v>
      </c>
      <c r="BM136" s="199" t="s">
        <v>436</v>
      </c>
    </row>
    <row r="137" spans="1:65" s="2" customFormat="1" ht="10.199999999999999">
      <c r="A137" s="34"/>
      <c r="B137" s="35"/>
      <c r="C137" s="36"/>
      <c r="D137" s="201" t="s">
        <v>142</v>
      </c>
      <c r="E137" s="36"/>
      <c r="F137" s="202" t="s">
        <v>229</v>
      </c>
      <c r="G137" s="36"/>
      <c r="H137" s="36"/>
      <c r="I137" s="109"/>
      <c r="J137" s="36"/>
      <c r="K137" s="36"/>
      <c r="L137" s="39"/>
      <c r="M137" s="203"/>
      <c r="N137" s="204"/>
      <c r="O137" s="65"/>
      <c r="P137" s="65"/>
      <c r="Q137" s="65"/>
      <c r="R137" s="65"/>
      <c r="S137" s="65"/>
      <c r="T137" s="66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142</v>
      </c>
      <c r="AU137" s="17" t="s">
        <v>84</v>
      </c>
    </row>
    <row r="138" spans="1:65" s="13" customFormat="1" ht="10.199999999999999">
      <c r="B138" s="205"/>
      <c r="C138" s="206"/>
      <c r="D138" s="201" t="s">
        <v>144</v>
      </c>
      <c r="E138" s="207" t="s">
        <v>28</v>
      </c>
      <c r="F138" s="208" t="s">
        <v>414</v>
      </c>
      <c r="G138" s="206"/>
      <c r="H138" s="207" t="s">
        <v>28</v>
      </c>
      <c r="I138" s="209"/>
      <c r="J138" s="206"/>
      <c r="K138" s="206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144</v>
      </c>
      <c r="AU138" s="214" t="s">
        <v>84</v>
      </c>
      <c r="AV138" s="13" t="s">
        <v>82</v>
      </c>
      <c r="AW138" s="13" t="s">
        <v>35</v>
      </c>
      <c r="AX138" s="13" t="s">
        <v>74</v>
      </c>
      <c r="AY138" s="214" t="s">
        <v>133</v>
      </c>
    </row>
    <row r="139" spans="1:65" s="13" customFormat="1" ht="10.199999999999999">
      <c r="B139" s="205"/>
      <c r="C139" s="206"/>
      <c r="D139" s="201" t="s">
        <v>144</v>
      </c>
      <c r="E139" s="207" t="s">
        <v>28</v>
      </c>
      <c r="F139" s="208" t="s">
        <v>208</v>
      </c>
      <c r="G139" s="206"/>
      <c r="H139" s="207" t="s">
        <v>28</v>
      </c>
      <c r="I139" s="209"/>
      <c r="J139" s="206"/>
      <c r="K139" s="206"/>
      <c r="L139" s="210"/>
      <c r="M139" s="211"/>
      <c r="N139" s="212"/>
      <c r="O139" s="212"/>
      <c r="P139" s="212"/>
      <c r="Q139" s="212"/>
      <c r="R139" s="212"/>
      <c r="S139" s="212"/>
      <c r="T139" s="213"/>
      <c r="AT139" s="214" t="s">
        <v>144</v>
      </c>
      <c r="AU139" s="214" t="s">
        <v>84</v>
      </c>
      <c r="AV139" s="13" t="s">
        <v>82</v>
      </c>
      <c r="AW139" s="13" t="s">
        <v>35</v>
      </c>
      <c r="AX139" s="13" t="s">
        <v>74</v>
      </c>
      <c r="AY139" s="214" t="s">
        <v>133</v>
      </c>
    </row>
    <row r="140" spans="1:65" s="14" customFormat="1" ht="10.199999999999999">
      <c r="B140" s="215"/>
      <c r="C140" s="216"/>
      <c r="D140" s="201" t="s">
        <v>144</v>
      </c>
      <c r="E140" s="217" t="s">
        <v>28</v>
      </c>
      <c r="F140" s="218" t="s">
        <v>437</v>
      </c>
      <c r="G140" s="216"/>
      <c r="H140" s="219">
        <v>126.756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144</v>
      </c>
      <c r="AU140" s="225" t="s">
        <v>84</v>
      </c>
      <c r="AV140" s="14" t="s">
        <v>84</v>
      </c>
      <c r="AW140" s="14" t="s">
        <v>35</v>
      </c>
      <c r="AX140" s="14" t="s">
        <v>74</v>
      </c>
      <c r="AY140" s="225" t="s">
        <v>133</v>
      </c>
    </row>
    <row r="141" spans="1:65" s="13" customFormat="1" ht="10.199999999999999">
      <c r="B141" s="205"/>
      <c r="C141" s="206"/>
      <c r="D141" s="201" t="s">
        <v>144</v>
      </c>
      <c r="E141" s="207" t="s">
        <v>28</v>
      </c>
      <c r="F141" s="208" t="s">
        <v>232</v>
      </c>
      <c r="G141" s="206"/>
      <c r="H141" s="207" t="s">
        <v>28</v>
      </c>
      <c r="I141" s="209"/>
      <c r="J141" s="206"/>
      <c r="K141" s="206"/>
      <c r="L141" s="210"/>
      <c r="M141" s="211"/>
      <c r="N141" s="212"/>
      <c r="O141" s="212"/>
      <c r="P141" s="212"/>
      <c r="Q141" s="212"/>
      <c r="R141" s="212"/>
      <c r="S141" s="212"/>
      <c r="T141" s="213"/>
      <c r="AT141" s="214" t="s">
        <v>144</v>
      </c>
      <c r="AU141" s="214" t="s">
        <v>84</v>
      </c>
      <c r="AV141" s="13" t="s">
        <v>82</v>
      </c>
      <c r="AW141" s="13" t="s">
        <v>35</v>
      </c>
      <c r="AX141" s="13" t="s">
        <v>74</v>
      </c>
      <c r="AY141" s="214" t="s">
        <v>133</v>
      </c>
    </row>
    <row r="142" spans="1:65" s="14" customFormat="1" ht="10.199999999999999">
      <c r="B142" s="215"/>
      <c r="C142" s="216"/>
      <c r="D142" s="201" t="s">
        <v>144</v>
      </c>
      <c r="E142" s="217" t="s">
        <v>28</v>
      </c>
      <c r="F142" s="218" t="s">
        <v>438</v>
      </c>
      <c r="G142" s="216"/>
      <c r="H142" s="219">
        <v>126.738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144</v>
      </c>
      <c r="AU142" s="225" t="s">
        <v>84</v>
      </c>
      <c r="AV142" s="14" t="s">
        <v>84</v>
      </c>
      <c r="AW142" s="14" t="s">
        <v>35</v>
      </c>
      <c r="AX142" s="14" t="s">
        <v>74</v>
      </c>
      <c r="AY142" s="225" t="s">
        <v>133</v>
      </c>
    </row>
    <row r="143" spans="1:65" s="15" customFormat="1" ht="10.199999999999999">
      <c r="B143" s="226"/>
      <c r="C143" s="227"/>
      <c r="D143" s="201" t="s">
        <v>144</v>
      </c>
      <c r="E143" s="228" t="s">
        <v>28</v>
      </c>
      <c r="F143" s="229" t="s">
        <v>180</v>
      </c>
      <c r="G143" s="227"/>
      <c r="H143" s="230">
        <v>253.494</v>
      </c>
      <c r="I143" s="231"/>
      <c r="J143" s="227"/>
      <c r="K143" s="227"/>
      <c r="L143" s="232"/>
      <c r="M143" s="233"/>
      <c r="N143" s="234"/>
      <c r="O143" s="234"/>
      <c r="P143" s="234"/>
      <c r="Q143" s="234"/>
      <c r="R143" s="234"/>
      <c r="S143" s="234"/>
      <c r="T143" s="235"/>
      <c r="AT143" s="236" t="s">
        <v>144</v>
      </c>
      <c r="AU143" s="236" t="s">
        <v>84</v>
      </c>
      <c r="AV143" s="15" t="s">
        <v>140</v>
      </c>
      <c r="AW143" s="15" t="s">
        <v>35</v>
      </c>
      <c r="AX143" s="15" t="s">
        <v>82</v>
      </c>
      <c r="AY143" s="236" t="s">
        <v>133</v>
      </c>
    </row>
    <row r="144" spans="1:65" s="2" customFormat="1" ht="16.5" customHeight="1">
      <c r="A144" s="34"/>
      <c r="B144" s="35"/>
      <c r="C144" s="188" t="s">
        <v>224</v>
      </c>
      <c r="D144" s="188" t="s">
        <v>135</v>
      </c>
      <c r="E144" s="189" t="s">
        <v>235</v>
      </c>
      <c r="F144" s="190" t="s">
        <v>236</v>
      </c>
      <c r="G144" s="191" t="s">
        <v>227</v>
      </c>
      <c r="H144" s="192">
        <v>0.26200000000000001</v>
      </c>
      <c r="I144" s="193"/>
      <c r="J144" s="194">
        <f>ROUND(I144*H144,2)</f>
        <v>0</v>
      </c>
      <c r="K144" s="190" t="s">
        <v>28</v>
      </c>
      <c r="L144" s="39"/>
      <c r="M144" s="195" t="s">
        <v>28</v>
      </c>
      <c r="N144" s="196" t="s">
        <v>47</v>
      </c>
      <c r="O144" s="65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140</v>
      </c>
      <c r="AT144" s="199" t="s">
        <v>135</v>
      </c>
      <c r="AU144" s="199" t="s">
        <v>84</v>
      </c>
      <c r="AY144" s="17" t="s">
        <v>133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7" t="s">
        <v>140</v>
      </c>
      <c r="BK144" s="200">
        <f>ROUND(I144*H144,2)</f>
        <v>0</v>
      </c>
      <c r="BL144" s="17" t="s">
        <v>140</v>
      </c>
      <c r="BM144" s="199" t="s">
        <v>439</v>
      </c>
    </row>
    <row r="145" spans="1:65" s="2" customFormat="1" ht="10.199999999999999">
      <c r="A145" s="34"/>
      <c r="B145" s="35"/>
      <c r="C145" s="36"/>
      <c r="D145" s="201" t="s">
        <v>142</v>
      </c>
      <c r="E145" s="36"/>
      <c r="F145" s="202" t="s">
        <v>238</v>
      </c>
      <c r="G145" s="36"/>
      <c r="H145" s="36"/>
      <c r="I145" s="109"/>
      <c r="J145" s="36"/>
      <c r="K145" s="36"/>
      <c r="L145" s="39"/>
      <c r="M145" s="203"/>
      <c r="N145" s="204"/>
      <c r="O145" s="65"/>
      <c r="P145" s="65"/>
      <c r="Q145" s="65"/>
      <c r="R145" s="65"/>
      <c r="S145" s="65"/>
      <c r="T145" s="66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142</v>
      </c>
      <c r="AU145" s="17" t="s">
        <v>84</v>
      </c>
    </row>
    <row r="146" spans="1:65" s="13" customFormat="1" ht="10.199999999999999">
      <c r="B146" s="205"/>
      <c r="C146" s="206"/>
      <c r="D146" s="201" t="s">
        <v>144</v>
      </c>
      <c r="E146" s="207" t="s">
        <v>28</v>
      </c>
      <c r="F146" s="208" t="s">
        <v>440</v>
      </c>
      <c r="G146" s="206"/>
      <c r="H146" s="207" t="s">
        <v>28</v>
      </c>
      <c r="I146" s="209"/>
      <c r="J146" s="206"/>
      <c r="K146" s="206"/>
      <c r="L146" s="210"/>
      <c r="M146" s="211"/>
      <c r="N146" s="212"/>
      <c r="O146" s="212"/>
      <c r="P146" s="212"/>
      <c r="Q146" s="212"/>
      <c r="R146" s="212"/>
      <c r="S146" s="212"/>
      <c r="T146" s="213"/>
      <c r="AT146" s="214" t="s">
        <v>144</v>
      </c>
      <c r="AU146" s="214" t="s">
        <v>84</v>
      </c>
      <c r="AV146" s="13" t="s">
        <v>82</v>
      </c>
      <c r="AW146" s="13" t="s">
        <v>35</v>
      </c>
      <c r="AX146" s="13" t="s">
        <v>74</v>
      </c>
      <c r="AY146" s="214" t="s">
        <v>133</v>
      </c>
    </row>
    <row r="147" spans="1:65" s="14" customFormat="1" ht="10.199999999999999">
      <c r="B147" s="215"/>
      <c r="C147" s="216"/>
      <c r="D147" s="201" t="s">
        <v>144</v>
      </c>
      <c r="E147" s="217" t="s">
        <v>28</v>
      </c>
      <c r="F147" s="218" t="s">
        <v>441</v>
      </c>
      <c r="G147" s="216"/>
      <c r="H147" s="219">
        <v>0.26200000000000001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144</v>
      </c>
      <c r="AU147" s="225" t="s">
        <v>84</v>
      </c>
      <c r="AV147" s="14" t="s">
        <v>84</v>
      </c>
      <c r="AW147" s="14" t="s">
        <v>35</v>
      </c>
      <c r="AX147" s="14" t="s">
        <v>82</v>
      </c>
      <c r="AY147" s="225" t="s">
        <v>133</v>
      </c>
    </row>
    <row r="148" spans="1:65" s="12" customFormat="1" ht="22.8" customHeight="1">
      <c r="B148" s="172"/>
      <c r="C148" s="173"/>
      <c r="D148" s="174" t="s">
        <v>73</v>
      </c>
      <c r="E148" s="186" t="s">
        <v>195</v>
      </c>
      <c r="F148" s="186" t="s">
        <v>264</v>
      </c>
      <c r="G148" s="173"/>
      <c r="H148" s="173"/>
      <c r="I148" s="176"/>
      <c r="J148" s="187">
        <f>BK148</f>
        <v>0</v>
      </c>
      <c r="K148" s="173"/>
      <c r="L148" s="178"/>
      <c r="M148" s="179"/>
      <c r="N148" s="180"/>
      <c r="O148" s="180"/>
      <c r="P148" s="181">
        <f>SUM(P149:P152)</f>
        <v>0</v>
      </c>
      <c r="Q148" s="180"/>
      <c r="R148" s="181">
        <f>SUM(R149:R152)</f>
        <v>0</v>
      </c>
      <c r="S148" s="180"/>
      <c r="T148" s="182">
        <f>SUM(T149:T152)</f>
        <v>43.2</v>
      </c>
      <c r="AR148" s="183" t="s">
        <v>82</v>
      </c>
      <c r="AT148" s="184" t="s">
        <v>73</v>
      </c>
      <c r="AU148" s="184" t="s">
        <v>82</v>
      </c>
      <c r="AY148" s="183" t="s">
        <v>133</v>
      </c>
      <c r="BK148" s="185">
        <f>SUM(BK149:BK152)</f>
        <v>0</v>
      </c>
    </row>
    <row r="149" spans="1:65" s="2" customFormat="1" ht="16.5" customHeight="1">
      <c r="A149" s="34"/>
      <c r="B149" s="35"/>
      <c r="C149" s="188" t="s">
        <v>234</v>
      </c>
      <c r="D149" s="188" t="s">
        <v>135</v>
      </c>
      <c r="E149" s="189" t="s">
        <v>265</v>
      </c>
      <c r="F149" s="190" t="s">
        <v>266</v>
      </c>
      <c r="G149" s="191" t="s">
        <v>213</v>
      </c>
      <c r="H149" s="192">
        <v>2160</v>
      </c>
      <c r="I149" s="193"/>
      <c r="J149" s="194">
        <f>ROUND(I149*H149,2)</f>
        <v>0</v>
      </c>
      <c r="K149" s="190" t="s">
        <v>139</v>
      </c>
      <c r="L149" s="39"/>
      <c r="M149" s="195" t="s">
        <v>28</v>
      </c>
      <c r="N149" s="196" t="s">
        <v>47</v>
      </c>
      <c r="O149" s="65"/>
      <c r="P149" s="197">
        <f>O149*H149</f>
        <v>0</v>
      </c>
      <c r="Q149" s="197">
        <v>0</v>
      </c>
      <c r="R149" s="197">
        <f>Q149*H149</f>
        <v>0</v>
      </c>
      <c r="S149" s="197">
        <v>0.02</v>
      </c>
      <c r="T149" s="198">
        <f>S149*H149</f>
        <v>43.2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99" t="s">
        <v>140</v>
      </c>
      <c r="AT149" s="199" t="s">
        <v>135</v>
      </c>
      <c r="AU149" s="199" t="s">
        <v>84</v>
      </c>
      <c r="AY149" s="17" t="s">
        <v>133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7" t="s">
        <v>140</v>
      </c>
      <c r="BK149" s="200">
        <f>ROUND(I149*H149,2)</f>
        <v>0</v>
      </c>
      <c r="BL149" s="17" t="s">
        <v>140</v>
      </c>
      <c r="BM149" s="199" t="s">
        <v>267</v>
      </c>
    </row>
    <row r="150" spans="1:65" s="2" customFormat="1" ht="19.2">
      <c r="A150" s="34"/>
      <c r="B150" s="35"/>
      <c r="C150" s="36"/>
      <c r="D150" s="201" t="s">
        <v>142</v>
      </c>
      <c r="E150" s="36"/>
      <c r="F150" s="202" t="s">
        <v>268</v>
      </c>
      <c r="G150" s="36"/>
      <c r="H150" s="36"/>
      <c r="I150" s="109"/>
      <c r="J150" s="36"/>
      <c r="K150" s="36"/>
      <c r="L150" s="39"/>
      <c r="M150" s="203"/>
      <c r="N150" s="204"/>
      <c r="O150" s="65"/>
      <c r="P150" s="65"/>
      <c r="Q150" s="65"/>
      <c r="R150" s="65"/>
      <c r="S150" s="65"/>
      <c r="T150" s="66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142</v>
      </c>
      <c r="AU150" s="17" t="s">
        <v>84</v>
      </c>
    </row>
    <row r="151" spans="1:65" s="13" customFormat="1" ht="10.199999999999999">
      <c r="B151" s="205"/>
      <c r="C151" s="206"/>
      <c r="D151" s="201" t="s">
        <v>144</v>
      </c>
      <c r="E151" s="207" t="s">
        <v>28</v>
      </c>
      <c r="F151" s="208" t="s">
        <v>442</v>
      </c>
      <c r="G151" s="206"/>
      <c r="H151" s="207" t="s">
        <v>28</v>
      </c>
      <c r="I151" s="209"/>
      <c r="J151" s="206"/>
      <c r="K151" s="206"/>
      <c r="L151" s="210"/>
      <c r="M151" s="211"/>
      <c r="N151" s="212"/>
      <c r="O151" s="212"/>
      <c r="P151" s="212"/>
      <c r="Q151" s="212"/>
      <c r="R151" s="212"/>
      <c r="S151" s="212"/>
      <c r="T151" s="213"/>
      <c r="AT151" s="214" t="s">
        <v>144</v>
      </c>
      <c r="AU151" s="214" t="s">
        <v>84</v>
      </c>
      <c r="AV151" s="13" t="s">
        <v>82</v>
      </c>
      <c r="AW151" s="13" t="s">
        <v>35</v>
      </c>
      <c r="AX151" s="13" t="s">
        <v>74</v>
      </c>
      <c r="AY151" s="214" t="s">
        <v>133</v>
      </c>
    </row>
    <row r="152" spans="1:65" s="14" customFormat="1" ht="10.199999999999999">
      <c r="B152" s="215"/>
      <c r="C152" s="216"/>
      <c r="D152" s="201" t="s">
        <v>144</v>
      </c>
      <c r="E152" s="217" t="s">
        <v>28</v>
      </c>
      <c r="F152" s="218" t="s">
        <v>443</v>
      </c>
      <c r="G152" s="216"/>
      <c r="H152" s="219">
        <v>2160</v>
      </c>
      <c r="I152" s="220"/>
      <c r="J152" s="216"/>
      <c r="K152" s="216"/>
      <c r="L152" s="221"/>
      <c r="M152" s="222"/>
      <c r="N152" s="223"/>
      <c r="O152" s="223"/>
      <c r="P152" s="223"/>
      <c r="Q152" s="223"/>
      <c r="R152" s="223"/>
      <c r="S152" s="223"/>
      <c r="T152" s="224"/>
      <c r="AT152" s="225" t="s">
        <v>144</v>
      </c>
      <c r="AU152" s="225" t="s">
        <v>84</v>
      </c>
      <c r="AV152" s="14" t="s">
        <v>84</v>
      </c>
      <c r="AW152" s="14" t="s">
        <v>35</v>
      </c>
      <c r="AX152" s="14" t="s">
        <v>82</v>
      </c>
      <c r="AY152" s="225" t="s">
        <v>133</v>
      </c>
    </row>
    <row r="153" spans="1:65" s="12" customFormat="1" ht="22.8" customHeight="1">
      <c r="B153" s="172"/>
      <c r="C153" s="173"/>
      <c r="D153" s="174" t="s">
        <v>73</v>
      </c>
      <c r="E153" s="186" t="s">
        <v>271</v>
      </c>
      <c r="F153" s="186" t="s">
        <v>272</v>
      </c>
      <c r="G153" s="173"/>
      <c r="H153" s="173"/>
      <c r="I153" s="176"/>
      <c r="J153" s="187">
        <f>BK153</f>
        <v>0</v>
      </c>
      <c r="K153" s="173"/>
      <c r="L153" s="178"/>
      <c r="M153" s="179"/>
      <c r="N153" s="180"/>
      <c r="O153" s="180"/>
      <c r="P153" s="181">
        <f>SUM(P154:P157)</f>
        <v>0</v>
      </c>
      <c r="Q153" s="180"/>
      <c r="R153" s="181">
        <f>SUM(R154:R157)</f>
        <v>0</v>
      </c>
      <c r="S153" s="180"/>
      <c r="T153" s="182">
        <f>SUM(T154:T157)</f>
        <v>0</v>
      </c>
      <c r="AR153" s="183" t="s">
        <v>82</v>
      </c>
      <c r="AT153" s="184" t="s">
        <v>73</v>
      </c>
      <c r="AU153" s="184" t="s">
        <v>82</v>
      </c>
      <c r="AY153" s="183" t="s">
        <v>133</v>
      </c>
      <c r="BK153" s="185">
        <f>SUM(BK154:BK157)</f>
        <v>0</v>
      </c>
    </row>
    <row r="154" spans="1:65" s="2" customFormat="1" ht="16.5" customHeight="1">
      <c r="A154" s="34"/>
      <c r="B154" s="35"/>
      <c r="C154" s="188" t="s">
        <v>8</v>
      </c>
      <c r="D154" s="188" t="s">
        <v>135</v>
      </c>
      <c r="E154" s="189" t="s">
        <v>274</v>
      </c>
      <c r="F154" s="190" t="s">
        <v>275</v>
      </c>
      <c r="G154" s="191" t="s">
        <v>227</v>
      </c>
      <c r="H154" s="192">
        <v>0.14000000000000001</v>
      </c>
      <c r="I154" s="193"/>
      <c r="J154" s="194">
        <f>ROUND(I154*H154,2)</f>
        <v>0</v>
      </c>
      <c r="K154" s="190" t="s">
        <v>28</v>
      </c>
      <c r="L154" s="39"/>
      <c r="M154" s="195" t="s">
        <v>28</v>
      </c>
      <c r="N154" s="196" t="s">
        <v>47</v>
      </c>
      <c r="O154" s="65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99" t="s">
        <v>140</v>
      </c>
      <c r="AT154" s="199" t="s">
        <v>135</v>
      </c>
      <c r="AU154" s="199" t="s">
        <v>84</v>
      </c>
      <c r="AY154" s="17" t="s">
        <v>133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7" t="s">
        <v>140</v>
      </c>
      <c r="BK154" s="200">
        <f>ROUND(I154*H154,2)</f>
        <v>0</v>
      </c>
      <c r="BL154" s="17" t="s">
        <v>140</v>
      </c>
      <c r="BM154" s="199" t="s">
        <v>444</v>
      </c>
    </row>
    <row r="155" spans="1:65" s="2" customFormat="1" ht="10.199999999999999">
      <c r="A155" s="34"/>
      <c r="B155" s="35"/>
      <c r="C155" s="36"/>
      <c r="D155" s="201" t="s">
        <v>142</v>
      </c>
      <c r="E155" s="36"/>
      <c r="F155" s="202" t="s">
        <v>277</v>
      </c>
      <c r="G155" s="36"/>
      <c r="H155" s="36"/>
      <c r="I155" s="109"/>
      <c r="J155" s="36"/>
      <c r="K155" s="36"/>
      <c r="L155" s="39"/>
      <c r="M155" s="203"/>
      <c r="N155" s="204"/>
      <c r="O155" s="65"/>
      <c r="P155" s="65"/>
      <c r="Q155" s="65"/>
      <c r="R155" s="65"/>
      <c r="S155" s="65"/>
      <c r="T155" s="66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142</v>
      </c>
      <c r="AU155" s="17" t="s">
        <v>84</v>
      </c>
    </row>
    <row r="156" spans="1:65" s="13" customFormat="1" ht="10.199999999999999">
      <c r="B156" s="205"/>
      <c r="C156" s="206"/>
      <c r="D156" s="201" t="s">
        <v>144</v>
      </c>
      <c r="E156" s="207" t="s">
        <v>28</v>
      </c>
      <c r="F156" s="208" t="s">
        <v>423</v>
      </c>
      <c r="G156" s="206"/>
      <c r="H156" s="207" t="s">
        <v>28</v>
      </c>
      <c r="I156" s="209"/>
      <c r="J156" s="206"/>
      <c r="K156" s="206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144</v>
      </c>
      <c r="AU156" s="214" t="s">
        <v>84</v>
      </c>
      <c r="AV156" s="13" t="s">
        <v>82</v>
      </c>
      <c r="AW156" s="13" t="s">
        <v>35</v>
      </c>
      <c r="AX156" s="13" t="s">
        <v>74</v>
      </c>
      <c r="AY156" s="214" t="s">
        <v>133</v>
      </c>
    </row>
    <row r="157" spans="1:65" s="14" customFormat="1" ht="10.199999999999999">
      <c r="B157" s="215"/>
      <c r="C157" s="216"/>
      <c r="D157" s="201" t="s">
        <v>144</v>
      </c>
      <c r="E157" s="217" t="s">
        <v>28</v>
      </c>
      <c r="F157" s="218" t="s">
        <v>445</v>
      </c>
      <c r="G157" s="216"/>
      <c r="H157" s="219">
        <v>0.14000000000000001</v>
      </c>
      <c r="I157" s="220"/>
      <c r="J157" s="216"/>
      <c r="K157" s="216"/>
      <c r="L157" s="221"/>
      <c r="M157" s="251"/>
      <c r="N157" s="252"/>
      <c r="O157" s="252"/>
      <c r="P157" s="252"/>
      <c r="Q157" s="252"/>
      <c r="R157" s="252"/>
      <c r="S157" s="252"/>
      <c r="T157" s="253"/>
      <c r="AT157" s="225" t="s">
        <v>144</v>
      </c>
      <c r="AU157" s="225" t="s">
        <v>84</v>
      </c>
      <c r="AV157" s="14" t="s">
        <v>84</v>
      </c>
      <c r="AW157" s="14" t="s">
        <v>35</v>
      </c>
      <c r="AX157" s="14" t="s">
        <v>82</v>
      </c>
      <c r="AY157" s="225" t="s">
        <v>133</v>
      </c>
    </row>
    <row r="158" spans="1:65" s="2" customFormat="1" ht="6.9" customHeight="1">
      <c r="A158" s="34"/>
      <c r="B158" s="48"/>
      <c r="C158" s="49"/>
      <c r="D158" s="49"/>
      <c r="E158" s="49"/>
      <c r="F158" s="49"/>
      <c r="G158" s="49"/>
      <c r="H158" s="49"/>
      <c r="I158" s="137"/>
      <c r="J158" s="49"/>
      <c r="K158" s="49"/>
      <c r="L158" s="39"/>
      <c r="M158" s="34"/>
      <c r="O158" s="34"/>
      <c r="P158" s="34"/>
      <c r="Q158" s="34"/>
      <c r="R158" s="34"/>
      <c r="S158" s="34"/>
      <c r="T158" s="34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</row>
  </sheetData>
  <sheetProtection algorithmName="SHA-512" hashValue="sIIdlH5kIVH7+KhtxJy8YDMRZR14dYodpWgoRpkFbV2J4e9+V1Ywk2FdKg9rwHnOloRdcwxffRS3IPrURNOt9A==" saltValue="JobyGALJ5DvHR2x6gA/laf6dGsvw6CVWzfYyfWx3hWPfpAUOvRZ3SlAN2LVcxN7cJ9VzLpc/ur2H2Wg10wfDXg==" spinCount="100000" sheet="1" objects="1" scenarios="1" formatColumns="0" formatRows="0" autoFilter="0"/>
  <autoFilter ref="C82:K157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3"/>
  <sheetViews>
    <sheetView showGridLines="0" topLeftCell="A62" workbookViewId="0"/>
  </sheetViews>
  <sheetFormatPr defaultRowHeight="14.4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100.85546875" style="1" customWidth="1"/>
    <col min="7" max="7" width="7.85546875" style="1" customWidth="1"/>
    <col min="8" max="8" width="11.42578125" style="1" customWidth="1"/>
    <col min="9" max="9" width="20.140625" style="102" customWidth="1"/>
    <col min="10" max="11" width="20.140625" style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>
      <c r="I2" s="102"/>
      <c r="L2" s="265"/>
      <c r="M2" s="265"/>
      <c r="N2" s="265"/>
      <c r="O2" s="265"/>
      <c r="P2" s="265"/>
      <c r="Q2" s="265"/>
      <c r="R2" s="265"/>
      <c r="S2" s="265"/>
      <c r="T2" s="265"/>
      <c r="U2" s="265"/>
      <c r="V2" s="265"/>
      <c r="AT2" s="17" t="s">
        <v>102</v>
      </c>
    </row>
    <row r="3" spans="1:46" s="1" customFormat="1" ht="6.9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0"/>
      <c r="AT3" s="17" t="s">
        <v>84</v>
      </c>
    </row>
    <row r="4" spans="1:46" s="1" customFormat="1" ht="24.9" customHeight="1">
      <c r="B4" s="20"/>
      <c r="D4" s="106" t="s">
        <v>103</v>
      </c>
      <c r="I4" s="102"/>
      <c r="L4" s="20"/>
      <c r="M4" s="107" t="s">
        <v>10</v>
      </c>
      <c r="AT4" s="17" t="s">
        <v>35</v>
      </c>
    </row>
    <row r="5" spans="1:46" s="1" customFormat="1" ht="6.9" customHeight="1">
      <c r="B5" s="20"/>
      <c r="I5" s="102"/>
      <c r="L5" s="20"/>
    </row>
    <row r="6" spans="1:46" s="1" customFormat="1" ht="12" customHeight="1">
      <c r="B6" s="20"/>
      <c r="D6" s="108" t="s">
        <v>16</v>
      </c>
      <c r="I6" s="102"/>
      <c r="L6" s="20"/>
    </row>
    <row r="7" spans="1:46" s="1" customFormat="1" ht="16.5" customHeight="1">
      <c r="B7" s="20"/>
      <c r="E7" s="294" t="str">
        <f>'Rekapitulace stavby'!K6</f>
        <v>Chrudimka, Hlinsko, odstranění sedimentů v intravilánu, ř. km 86,376 - 89,700</v>
      </c>
      <c r="F7" s="295"/>
      <c r="G7" s="295"/>
      <c r="H7" s="295"/>
      <c r="I7" s="102"/>
      <c r="L7" s="20"/>
    </row>
    <row r="8" spans="1:46" s="2" customFormat="1" ht="12" customHeight="1">
      <c r="A8" s="34"/>
      <c r="B8" s="39"/>
      <c r="C8" s="34"/>
      <c r="D8" s="108" t="s">
        <v>104</v>
      </c>
      <c r="E8" s="34"/>
      <c r="F8" s="34"/>
      <c r="G8" s="34"/>
      <c r="H8" s="34"/>
      <c r="I8" s="109"/>
      <c r="J8" s="34"/>
      <c r="K8" s="34"/>
      <c r="L8" s="110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296" t="s">
        <v>446</v>
      </c>
      <c r="F9" s="297"/>
      <c r="G9" s="297"/>
      <c r="H9" s="297"/>
      <c r="I9" s="109"/>
      <c r="J9" s="34"/>
      <c r="K9" s="34"/>
      <c r="L9" s="110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0.199999999999999">
      <c r="A10" s="34"/>
      <c r="B10" s="39"/>
      <c r="C10" s="34"/>
      <c r="D10" s="34"/>
      <c r="E10" s="34"/>
      <c r="F10" s="34"/>
      <c r="G10" s="34"/>
      <c r="H10" s="34"/>
      <c r="I10" s="109"/>
      <c r="J10" s="34"/>
      <c r="K10" s="34"/>
      <c r="L10" s="110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08" t="s">
        <v>18</v>
      </c>
      <c r="E11" s="34"/>
      <c r="F11" s="111" t="s">
        <v>28</v>
      </c>
      <c r="G11" s="34"/>
      <c r="H11" s="34"/>
      <c r="I11" s="112" t="s">
        <v>20</v>
      </c>
      <c r="J11" s="111" t="s">
        <v>28</v>
      </c>
      <c r="K11" s="34"/>
      <c r="L11" s="110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08" t="s">
        <v>22</v>
      </c>
      <c r="E12" s="34"/>
      <c r="F12" s="111" t="s">
        <v>23</v>
      </c>
      <c r="G12" s="34"/>
      <c r="H12" s="34"/>
      <c r="I12" s="112" t="s">
        <v>24</v>
      </c>
      <c r="J12" s="113" t="str">
        <f>'Rekapitulace stavby'!AN8</f>
        <v>25. 11. 2019</v>
      </c>
      <c r="K12" s="34"/>
      <c r="L12" s="110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8" customHeight="1">
      <c r="A13" s="34"/>
      <c r="B13" s="39"/>
      <c r="C13" s="34"/>
      <c r="D13" s="34"/>
      <c r="E13" s="34"/>
      <c r="F13" s="34"/>
      <c r="G13" s="34"/>
      <c r="H13" s="34"/>
      <c r="I13" s="109"/>
      <c r="J13" s="34"/>
      <c r="K13" s="34"/>
      <c r="L13" s="110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08" t="s">
        <v>26</v>
      </c>
      <c r="E14" s="34"/>
      <c r="F14" s="34"/>
      <c r="G14" s="34"/>
      <c r="H14" s="34"/>
      <c r="I14" s="112" t="s">
        <v>27</v>
      </c>
      <c r="J14" s="111" t="s">
        <v>28</v>
      </c>
      <c r="K14" s="34"/>
      <c r="L14" s="110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11" t="s">
        <v>29</v>
      </c>
      <c r="F15" s="34"/>
      <c r="G15" s="34"/>
      <c r="H15" s="34"/>
      <c r="I15" s="112" t="s">
        <v>30</v>
      </c>
      <c r="J15" s="111" t="s">
        <v>28</v>
      </c>
      <c r="K15" s="34"/>
      <c r="L15" s="110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" customHeight="1">
      <c r="A16" s="34"/>
      <c r="B16" s="39"/>
      <c r="C16" s="34"/>
      <c r="D16" s="34"/>
      <c r="E16" s="34"/>
      <c r="F16" s="34"/>
      <c r="G16" s="34"/>
      <c r="H16" s="34"/>
      <c r="I16" s="109"/>
      <c r="J16" s="34"/>
      <c r="K16" s="34"/>
      <c r="L16" s="110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08" t="s">
        <v>31</v>
      </c>
      <c r="E17" s="34"/>
      <c r="F17" s="34"/>
      <c r="G17" s="34"/>
      <c r="H17" s="34"/>
      <c r="I17" s="112" t="s">
        <v>27</v>
      </c>
      <c r="J17" s="30" t="str">
        <f>'Rekapitulace stavby'!AN13</f>
        <v>Vyplň údaj</v>
      </c>
      <c r="K17" s="34"/>
      <c r="L17" s="110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298" t="str">
        <f>'Rekapitulace stavby'!E14</f>
        <v>Vyplň údaj</v>
      </c>
      <c r="F18" s="299"/>
      <c r="G18" s="299"/>
      <c r="H18" s="299"/>
      <c r="I18" s="112" t="s">
        <v>30</v>
      </c>
      <c r="J18" s="30" t="str">
        <f>'Rekapitulace stavby'!AN14</f>
        <v>Vyplň údaj</v>
      </c>
      <c r="K18" s="34"/>
      <c r="L18" s="110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" customHeight="1">
      <c r="A19" s="34"/>
      <c r="B19" s="39"/>
      <c r="C19" s="34"/>
      <c r="D19" s="34"/>
      <c r="E19" s="34"/>
      <c r="F19" s="34"/>
      <c r="G19" s="34"/>
      <c r="H19" s="34"/>
      <c r="I19" s="109"/>
      <c r="J19" s="34"/>
      <c r="K19" s="34"/>
      <c r="L19" s="110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08" t="s">
        <v>33</v>
      </c>
      <c r="E20" s="34"/>
      <c r="F20" s="34"/>
      <c r="G20" s="34"/>
      <c r="H20" s="34"/>
      <c r="I20" s="112" t="s">
        <v>27</v>
      </c>
      <c r="J20" s="111" t="s">
        <v>28</v>
      </c>
      <c r="K20" s="34"/>
      <c r="L20" s="110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11" t="s">
        <v>34</v>
      </c>
      <c r="F21" s="34"/>
      <c r="G21" s="34"/>
      <c r="H21" s="34"/>
      <c r="I21" s="112" t="s">
        <v>30</v>
      </c>
      <c r="J21" s="111" t="s">
        <v>28</v>
      </c>
      <c r="K21" s="34"/>
      <c r="L21" s="110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" customHeight="1">
      <c r="A22" s="34"/>
      <c r="B22" s="39"/>
      <c r="C22" s="34"/>
      <c r="D22" s="34"/>
      <c r="E22" s="34"/>
      <c r="F22" s="34"/>
      <c r="G22" s="34"/>
      <c r="H22" s="34"/>
      <c r="I22" s="109"/>
      <c r="J22" s="34"/>
      <c r="K22" s="34"/>
      <c r="L22" s="110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08" t="s">
        <v>36</v>
      </c>
      <c r="E23" s="34"/>
      <c r="F23" s="34"/>
      <c r="G23" s="34"/>
      <c r="H23" s="34"/>
      <c r="I23" s="112" t="s">
        <v>27</v>
      </c>
      <c r="J23" s="111" t="s">
        <v>28</v>
      </c>
      <c r="K23" s="34"/>
      <c r="L23" s="110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11" t="s">
        <v>37</v>
      </c>
      <c r="F24" s="34"/>
      <c r="G24" s="34"/>
      <c r="H24" s="34"/>
      <c r="I24" s="112" t="s">
        <v>30</v>
      </c>
      <c r="J24" s="111" t="s">
        <v>28</v>
      </c>
      <c r="K24" s="34"/>
      <c r="L24" s="110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" customHeight="1">
      <c r="A25" s="34"/>
      <c r="B25" s="39"/>
      <c r="C25" s="34"/>
      <c r="D25" s="34"/>
      <c r="E25" s="34"/>
      <c r="F25" s="34"/>
      <c r="G25" s="34"/>
      <c r="H25" s="34"/>
      <c r="I25" s="109"/>
      <c r="J25" s="34"/>
      <c r="K25" s="34"/>
      <c r="L25" s="110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08" t="s">
        <v>38</v>
      </c>
      <c r="E26" s="34"/>
      <c r="F26" s="34"/>
      <c r="G26" s="34"/>
      <c r="H26" s="34"/>
      <c r="I26" s="109"/>
      <c r="J26" s="34"/>
      <c r="K26" s="34"/>
      <c r="L26" s="110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25.5" customHeight="1">
      <c r="A27" s="114"/>
      <c r="B27" s="115"/>
      <c r="C27" s="114"/>
      <c r="D27" s="114"/>
      <c r="E27" s="300" t="s">
        <v>106</v>
      </c>
      <c r="F27" s="300"/>
      <c r="G27" s="300"/>
      <c r="H27" s="300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" customHeight="1">
      <c r="A28" s="34"/>
      <c r="B28" s="39"/>
      <c r="C28" s="34"/>
      <c r="D28" s="34"/>
      <c r="E28" s="34"/>
      <c r="F28" s="34"/>
      <c r="G28" s="34"/>
      <c r="H28" s="34"/>
      <c r="I28" s="109"/>
      <c r="J28" s="34"/>
      <c r="K28" s="34"/>
      <c r="L28" s="110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" customHeight="1">
      <c r="A29" s="34"/>
      <c r="B29" s="39"/>
      <c r="C29" s="34"/>
      <c r="D29" s="118"/>
      <c r="E29" s="118"/>
      <c r="F29" s="118"/>
      <c r="G29" s="118"/>
      <c r="H29" s="118"/>
      <c r="I29" s="119"/>
      <c r="J29" s="118"/>
      <c r="K29" s="118"/>
      <c r="L29" s="110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20" t="s">
        <v>40</v>
      </c>
      <c r="E30" s="34"/>
      <c r="F30" s="34"/>
      <c r="G30" s="34"/>
      <c r="H30" s="34"/>
      <c r="I30" s="109"/>
      <c r="J30" s="121">
        <f>ROUND(J84, 2)</f>
        <v>0</v>
      </c>
      <c r="K30" s="34"/>
      <c r="L30" s="110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" customHeight="1">
      <c r="A31" s="34"/>
      <c r="B31" s="39"/>
      <c r="C31" s="34"/>
      <c r="D31" s="118"/>
      <c r="E31" s="118"/>
      <c r="F31" s="118"/>
      <c r="G31" s="118"/>
      <c r="H31" s="118"/>
      <c r="I31" s="119"/>
      <c r="J31" s="118"/>
      <c r="K31" s="118"/>
      <c r="L31" s="110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" customHeight="1">
      <c r="A32" s="34"/>
      <c r="B32" s="39"/>
      <c r="C32" s="34"/>
      <c r="D32" s="34"/>
      <c r="E32" s="34"/>
      <c r="F32" s="122" t="s">
        <v>42</v>
      </c>
      <c r="G32" s="34"/>
      <c r="H32" s="34"/>
      <c r="I32" s="123" t="s">
        <v>41</v>
      </c>
      <c r="J32" s="122" t="s">
        <v>43</v>
      </c>
      <c r="K32" s="34"/>
      <c r="L32" s="110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" hidden="1" customHeight="1">
      <c r="A33" s="34"/>
      <c r="B33" s="39"/>
      <c r="C33" s="34"/>
      <c r="D33" s="124" t="s">
        <v>44</v>
      </c>
      <c r="E33" s="108" t="s">
        <v>45</v>
      </c>
      <c r="F33" s="125">
        <f>ROUND((SUM(BE84:BE182)),  2)</f>
        <v>0</v>
      </c>
      <c r="G33" s="34"/>
      <c r="H33" s="34"/>
      <c r="I33" s="126">
        <v>0.21</v>
      </c>
      <c r="J33" s="125">
        <f>ROUND(((SUM(BE84:BE182))*I33),  2)</f>
        <v>0</v>
      </c>
      <c r="K33" s="34"/>
      <c r="L33" s="110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" hidden="1" customHeight="1">
      <c r="A34" s="34"/>
      <c r="B34" s="39"/>
      <c r="C34" s="34"/>
      <c r="D34" s="34"/>
      <c r="E34" s="108" t="s">
        <v>46</v>
      </c>
      <c r="F34" s="125">
        <f>ROUND((SUM(BF84:BF182)),  2)</f>
        <v>0</v>
      </c>
      <c r="G34" s="34"/>
      <c r="H34" s="34"/>
      <c r="I34" s="126">
        <v>0.15</v>
      </c>
      <c r="J34" s="125">
        <f>ROUND(((SUM(BF84:BF182))*I34),  2)</f>
        <v>0</v>
      </c>
      <c r="K34" s="34"/>
      <c r="L34" s="110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" customHeight="1">
      <c r="A35" s="34"/>
      <c r="B35" s="39"/>
      <c r="C35" s="34"/>
      <c r="D35" s="108" t="s">
        <v>44</v>
      </c>
      <c r="E35" s="108" t="s">
        <v>47</v>
      </c>
      <c r="F35" s="125">
        <f>ROUND((SUM(BG84:BG182)),  2)</f>
        <v>0</v>
      </c>
      <c r="G35" s="34"/>
      <c r="H35" s="34"/>
      <c r="I35" s="126">
        <v>0.21</v>
      </c>
      <c r="J35" s="125">
        <f>0</f>
        <v>0</v>
      </c>
      <c r="K35" s="34"/>
      <c r="L35" s="110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" customHeight="1">
      <c r="A36" s="34"/>
      <c r="B36" s="39"/>
      <c r="C36" s="34"/>
      <c r="D36" s="34"/>
      <c r="E36" s="108" t="s">
        <v>48</v>
      </c>
      <c r="F36" s="125">
        <f>ROUND((SUM(BH84:BH182)),  2)</f>
        <v>0</v>
      </c>
      <c r="G36" s="34"/>
      <c r="H36" s="34"/>
      <c r="I36" s="126">
        <v>0.15</v>
      </c>
      <c r="J36" s="125">
        <f>0</f>
        <v>0</v>
      </c>
      <c r="K36" s="34"/>
      <c r="L36" s="110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" hidden="1" customHeight="1">
      <c r="A37" s="34"/>
      <c r="B37" s="39"/>
      <c r="C37" s="34"/>
      <c r="D37" s="34"/>
      <c r="E37" s="108" t="s">
        <v>49</v>
      </c>
      <c r="F37" s="125">
        <f>ROUND((SUM(BI84:BI182)),  2)</f>
        <v>0</v>
      </c>
      <c r="G37" s="34"/>
      <c r="H37" s="34"/>
      <c r="I37" s="126">
        <v>0</v>
      </c>
      <c r="J37" s="125">
        <f>0</f>
        <v>0</v>
      </c>
      <c r="K37" s="34"/>
      <c r="L37" s="110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" customHeight="1">
      <c r="A38" s="34"/>
      <c r="B38" s="39"/>
      <c r="C38" s="34"/>
      <c r="D38" s="34"/>
      <c r="E38" s="34"/>
      <c r="F38" s="34"/>
      <c r="G38" s="34"/>
      <c r="H38" s="34"/>
      <c r="I38" s="109"/>
      <c r="J38" s="34"/>
      <c r="K38" s="34"/>
      <c r="L38" s="110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7"/>
      <c r="D39" s="128" t="s">
        <v>50</v>
      </c>
      <c r="E39" s="129"/>
      <c r="F39" s="129"/>
      <c r="G39" s="130" t="s">
        <v>51</v>
      </c>
      <c r="H39" s="131" t="s">
        <v>52</v>
      </c>
      <c r="I39" s="132"/>
      <c r="J39" s="133">
        <f>SUM(J30:J37)</f>
        <v>0</v>
      </c>
      <c r="K39" s="134"/>
      <c r="L39" s="110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" customHeight="1">
      <c r="A40" s="34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" customHeight="1">
      <c r="A44" s="34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" customHeight="1">
      <c r="A45" s="34"/>
      <c r="B45" s="35"/>
      <c r="C45" s="23" t="s">
        <v>107</v>
      </c>
      <c r="D45" s="36"/>
      <c r="E45" s="36"/>
      <c r="F45" s="36"/>
      <c r="G45" s="36"/>
      <c r="H45" s="36"/>
      <c r="I45" s="109"/>
      <c r="J45" s="36"/>
      <c r="K45" s="36"/>
      <c r="L45" s="110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" customHeight="1">
      <c r="A46" s="34"/>
      <c r="B46" s="35"/>
      <c r="C46" s="36"/>
      <c r="D46" s="36"/>
      <c r="E46" s="36"/>
      <c r="F46" s="36"/>
      <c r="G46" s="36"/>
      <c r="H46" s="36"/>
      <c r="I46" s="109"/>
      <c r="J46" s="36"/>
      <c r="K46" s="36"/>
      <c r="L46" s="110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109"/>
      <c r="J47" s="36"/>
      <c r="K47" s="36"/>
      <c r="L47" s="110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01" t="str">
        <f>E7</f>
        <v>Chrudimka, Hlinsko, odstranění sedimentů v intravilánu, ř. km 86,376 - 89,700</v>
      </c>
      <c r="F48" s="302"/>
      <c r="G48" s="302"/>
      <c r="H48" s="302"/>
      <c r="I48" s="109"/>
      <c r="J48" s="36"/>
      <c r="K48" s="36"/>
      <c r="L48" s="110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104</v>
      </c>
      <c r="D49" s="36"/>
      <c r="E49" s="36"/>
      <c r="F49" s="36"/>
      <c r="G49" s="36"/>
      <c r="H49" s="36"/>
      <c r="I49" s="109"/>
      <c r="J49" s="36"/>
      <c r="K49" s="36"/>
      <c r="L49" s="110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274" t="str">
        <f>E9</f>
        <v>7. - VON</v>
      </c>
      <c r="F50" s="303"/>
      <c r="G50" s="303"/>
      <c r="H50" s="303"/>
      <c r="I50" s="109"/>
      <c r="J50" s="36"/>
      <c r="K50" s="36"/>
      <c r="L50" s="110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" customHeight="1">
      <c r="A51" s="34"/>
      <c r="B51" s="35"/>
      <c r="C51" s="36"/>
      <c r="D51" s="36"/>
      <c r="E51" s="36"/>
      <c r="F51" s="36"/>
      <c r="G51" s="36"/>
      <c r="H51" s="36"/>
      <c r="I51" s="109"/>
      <c r="J51" s="36"/>
      <c r="K51" s="36"/>
      <c r="L51" s="110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22</v>
      </c>
      <c r="D52" s="36"/>
      <c r="E52" s="36"/>
      <c r="F52" s="27" t="str">
        <f>F12</f>
        <v>Hlinsko</v>
      </c>
      <c r="G52" s="36"/>
      <c r="H52" s="36"/>
      <c r="I52" s="112" t="s">
        <v>24</v>
      </c>
      <c r="J52" s="60" t="str">
        <f>IF(J12="","",J12)</f>
        <v>25. 11. 2019</v>
      </c>
      <c r="K52" s="36"/>
      <c r="L52" s="110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" customHeight="1">
      <c r="A53" s="34"/>
      <c r="B53" s="35"/>
      <c r="C53" s="36"/>
      <c r="D53" s="36"/>
      <c r="E53" s="36"/>
      <c r="F53" s="36"/>
      <c r="G53" s="36"/>
      <c r="H53" s="36"/>
      <c r="I53" s="109"/>
      <c r="J53" s="36"/>
      <c r="K53" s="36"/>
      <c r="L53" s="110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43.05" customHeight="1">
      <c r="A54" s="34"/>
      <c r="B54" s="35"/>
      <c r="C54" s="29" t="s">
        <v>26</v>
      </c>
      <c r="D54" s="36"/>
      <c r="E54" s="36"/>
      <c r="F54" s="27" t="str">
        <f>E15</f>
        <v>Povodí Labe, státní podnik, závod Pardubice</v>
      </c>
      <c r="G54" s="36"/>
      <c r="H54" s="36"/>
      <c r="I54" s="112" t="s">
        <v>33</v>
      </c>
      <c r="J54" s="32" t="str">
        <f>E21</f>
        <v>Povodí Labe, státní podnik, OIČ, Hradec Králové</v>
      </c>
      <c r="K54" s="36"/>
      <c r="L54" s="110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15.15" customHeight="1">
      <c r="A55" s="34"/>
      <c r="B55" s="35"/>
      <c r="C55" s="29" t="s">
        <v>31</v>
      </c>
      <c r="D55" s="36"/>
      <c r="E55" s="36"/>
      <c r="F55" s="27" t="str">
        <f>IF(E18="","",E18)</f>
        <v>Vyplň údaj</v>
      </c>
      <c r="G55" s="36"/>
      <c r="H55" s="36"/>
      <c r="I55" s="112" t="s">
        <v>36</v>
      </c>
      <c r="J55" s="32" t="str">
        <f>E24</f>
        <v>Ing. Eva Morkesová</v>
      </c>
      <c r="K55" s="36"/>
      <c r="L55" s="110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109"/>
      <c r="J56" s="36"/>
      <c r="K56" s="36"/>
      <c r="L56" s="110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41" t="s">
        <v>108</v>
      </c>
      <c r="D57" s="142"/>
      <c r="E57" s="142"/>
      <c r="F57" s="142"/>
      <c r="G57" s="142"/>
      <c r="H57" s="142"/>
      <c r="I57" s="143"/>
      <c r="J57" s="144" t="s">
        <v>109</v>
      </c>
      <c r="K57" s="142"/>
      <c r="L57" s="110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109"/>
      <c r="J58" s="36"/>
      <c r="K58" s="36"/>
      <c r="L58" s="110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8" customHeight="1">
      <c r="A59" s="34"/>
      <c r="B59" s="35"/>
      <c r="C59" s="145" t="s">
        <v>72</v>
      </c>
      <c r="D59" s="36"/>
      <c r="E59" s="36"/>
      <c r="F59" s="36"/>
      <c r="G59" s="36"/>
      <c r="H59" s="36"/>
      <c r="I59" s="109"/>
      <c r="J59" s="78">
        <f>J84</f>
        <v>0</v>
      </c>
      <c r="K59" s="36"/>
      <c r="L59" s="110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110</v>
      </c>
    </row>
    <row r="60" spans="1:47" s="9" customFormat="1" ht="24.9" customHeight="1">
      <c r="B60" s="146"/>
      <c r="C60" s="147"/>
      <c r="D60" s="148" t="s">
        <v>447</v>
      </c>
      <c r="E60" s="149"/>
      <c r="F60" s="149"/>
      <c r="G60" s="149"/>
      <c r="H60" s="149"/>
      <c r="I60" s="150"/>
      <c r="J60" s="151">
        <f>J85</f>
        <v>0</v>
      </c>
      <c r="K60" s="147"/>
      <c r="L60" s="152"/>
    </row>
    <row r="61" spans="1:47" s="10" customFormat="1" ht="19.95" customHeight="1">
      <c r="B61" s="153"/>
      <c r="C61" s="154"/>
      <c r="D61" s="155" t="s">
        <v>448</v>
      </c>
      <c r="E61" s="156"/>
      <c r="F61" s="156"/>
      <c r="G61" s="156"/>
      <c r="H61" s="156"/>
      <c r="I61" s="157"/>
      <c r="J61" s="158">
        <f>J86</f>
        <v>0</v>
      </c>
      <c r="K61" s="154"/>
      <c r="L61" s="159"/>
    </row>
    <row r="62" spans="1:47" s="10" customFormat="1" ht="19.95" customHeight="1">
      <c r="B62" s="153"/>
      <c r="C62" s="154"/>
      <c r="D62" s="155" t="s">
        <v>449</v>
      </c>
      <c r="E62" s="156"/>
      <c r="F62" s="156"/>
      <c r="G62" s="156"/>
      <c r="H62" s="156"/>
      <c r="I62" s="157"/>
      <c r="J62" s="158">
        <f>J125</f>
        <v>0</v>
      </c>
      <c r="K62" s="154"/>
      <c r="L62" s="159"/>
    </row>
    <row r="63" spans="1:47" s="10" customFormat="1" ht="19.95" customHeight="1">
      <c r="B63" s="153"/>
      <c r="C63" s="154"/>
      <c r="D63" s="155" t="s">
        <v>450</v>
      </c>
      <c r="E63" s="156"/>
      <c r="F63" s="156"/>
      <c r="G63" s="156"/>
      <c r="H63" s="156"/>
      <c r="I63" s="157"/>
      <c r="J63" s="158">
        <f>J134</f>
        <v>0</v>
      </c>
      <c r="K63" s="154"/>
      <c r="L63" s="159"/>
    </row>
    <row r="64" spans="1:47" s="10" customFormat="1" ht="19.95" customHeight="1">
      <c r="B64" s="153"/>
      <c r="C64" s="154"/>
      <c r="D64" s="155" t="s">
        <v>451</v>
      </c>
      <c r="E64" s="156"/>
      <c r="F64" s="156"/>
      <c r="G64" s="156"/>
      <c r="H64" s="156"/>
      <c r="I64" s="157"/>
      <c r="J64" s="158">
        <f>J137</f>
        <v>0</v>
      </c>
      <c r="K64" s="154"/>
      <c r="L64" s="159"/>
    </row>
    <row r="65" spans="1:31" s="2" customFormat="1" ht="21.75" customHeight="1">
      <c r="A65" s="34"/>
      <c r="B65" s="35"/>
      <c r="C65" s="36"/>
      <c r="D65" s="36"/>
      <c r="E65" s="36"/>
      <c r="F65" s="36"/>
      <c r="G65" s="36"/>
      <c r="H65" s="36"/>
      <c r="I65" s="109"/>
      <c r="J65" s="36"/>
      <c r="K65" s="36"/>
      <c r="L65" s="110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spans="1:31" s="2" customFormat="1" ht="6.9" customHeight="1">
      <c r="A66" s="34"/>
      <c r="B66" s="48"/>
      <c r="C66" s="49"/>
      <c r="D66" s="49"/>
      <c r="E66" s="49"/>
      <c r="F66" s="49"/>
      <c r="G66" s="49"/>
      <c r="H66" s="49"/>
      <c r="I66" s="137"/>
      <c r="J66" s="49"/>
      <c r="K66" s="49"/>
      <c r="L66" s="110"/>
      <c r="S66" s="34"/>
      <c r="T66" s="34"/>
      <c r="U66" s="34"/>
      <c r="V66" s="34"/>
      <c r="W66" s="34"/>
      <c r="X66" s="34"/>
      <c r="Y66" s="34"/>
      <c r="Z66" s="34"/>
      <c r="AA66" s="34"/>
      <c r="AB66" s="34"/>
      <c r="AC66" s="34"/>
      <c r="AD66" s="34"/>
      <c r="AE66" s="34"/>
    </row>
    <row r="70" spans="1:31" s="2" customFormat="1" ht="6.9" customHeight="1">
      <c r="A70" s="34"/>
      <c r="B70" s="50"/>
      <c r="C70" s="51"/>
      <c r="D70" s="51"/>
      <c r="E70" s="51"/>
      <c r="F70" s="51"/>
      <c r="G70" s="51"/>
      <c r="H70" s="51"/>
      <c r="I70" s="140"/>
      <c r="J70" s="51"/>
      <c r="K70" s="51"/>
      <c r="L70" s="110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24.9" customHeight="1">
      <c r="A71" s="34"/>
      <c r="B71" s="35"/>
      <c r="C71" s="23" t="s">
        <v>118</v>
      </c>
      <c r="D71" s="36"/>
      <c r="E71" s="36"/>
      <c r="F71" s="36"/>
      <c r="G71" s="36"/>
      <c r="H71" s="36"/>
      <c r="I71" s="109"/>
      <c r="J71" s="36"/>
      <c r="K71" s="36"/>
      <c r="L71" s="110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6.9" customHeight="1">
      <c r="A72" s="34"/>
      <c r="B72" s="35"/>
      <c r="C72" s="36"/>
      <c r="D72" s="36"/>
      <c r="E72" s="36"/>
      <c r="F72" s="36"/>
      <c r="G72" s="36"/>
      <c r="H72" s="36"/>
      <c r="I72" s="109"/>
      <c r="J72" s="36"/>
      <c r="K72" s="36"/>
      <c r="L72" s="110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16</v>
      </c>
      <c r="D73" s="36"/>
      <c r="E73" s="36"/>
      <c r="F73" s="36"/>
      <c r="G73" s="36"/>
      <c r="H73" s="36"/>
      <c r="I73" s="109"/>
      <c r="J73" s="36"/>
      <c r="K73" s="36"/>
      <c r="L73" s="110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01" t="str">
        <f>E7</f>
        <v>Chrudimka, Hlinsko, odstranění sedimentů v intravilánu, ř. km 86,376 - 89,700</v>
      </c>
      <c r="F74" s="302"/>
      <c r="G74" s="302"/>
      <c r="H74" s="302"/>
      <c r="I74" s="109"/>
      <c r="J74" s="36"/>
      <c r="K74" s="36"/>
      <c r="L74" s="110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104</v>
      </c>
      <c r="D75" s="36"/>
      <c r="E75" s="36"/>
      <c r="F75" s="36"/>
      <c r="G75" s="36"/>
      <c r="H75" s="36"/>
      <c r="I75" s="109"/>
      <c r="J75" s="36"/>
      <c r="K75" s="36"/>
      <c r="L75" s="110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274" t="str">
        <f>E9</f>
        <v>7. - VON</v>
      </c>
      <c r="F76" s="303"/>
      <c r="G76" s="303"/>
      <c r="H76" s="303"/>
      <c r="I76" s="109"/>
      <c r="J76" s="36"/>
      <c r="K76" s="36"/>
      <c r="L76" s="110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" customHeight="1">
      <c r="A77" s="34"/>
      <c r="B77" s="35"/>
      <c r="C77" s="36"/>
      <c r="D77" s="36"/>
      <c r="E77" s="36"/>
      <c r="F77" s="36"/>
      <c r="G77" s="36"/>
      <c r="H77" s="36"/>
      <c r="I77" s="109"/>
      <c r="J77" s="36"/>
      <c r="K77" s="36"/>
      <c r="L77" s="110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12" customHeight="1">
      <c r="A78" s="34"/>
      <c r="B78" s="35"/>
      <c r="C78" s="29" t="s">
        <v>22</v>
      </c>
      <c r="D78" s="36"/>
      <c r="E78" s="36"/>
      <c r="F78" s="27" t="str">
        <f>F12</f>
        <v>Hlinsko</v>
      </c>
      <c r="G78" s="36"/>
      <c r="H78" s="36"/>
      <c r="I78" s="112" t="s">
        <v>24</v>
      </c>
      <c r="J78" s="60" t="str">
        <f>IF(J12="","",J12)</f>
        <v>25. 11. 2019</v>
      </c>
      <c r="K78" s="36"/>
      <c r="L78" s="110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6.9" customHeight="1">
      <c r="A79" s="34"/>
      <c r="B79" s="35"/>
      <c r="C79" s="36"/>
      <c r="D79" s="36"/>
      <c r="E79" s="36"/>
      <c r="F79" s="36"/>
      <c r="G79" s="36"/>
      <c r="H79" s="36"/>
      <c r="I79" s="109"/>
      <c r="J79" s="36"/>
      <c r="K79" s="36"/>
      <c r="L79" s="110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43.05" customHeight="1">
      <c r="A80" s="34"/>
      <c r="B80" s="35"/>
      <c r="C80" s="29" t="s">
        <v>26</v>
      </c>
      <c r="D80" s="36"/>
      <c r="E80" s="36"/>
      <c r="F80" s="27" t="str">
        <f>E15</f>
        <v>Povodí Labe, státní podnik, závod Pardubice</v>
      </c>
      <c r="G80" s="36"/>
      <c r="H80" s="36"/>
      <c r="I80" s="112" t="s">
        <v>33</v>
      </c>
      <c r="J80" s="32" t="str">
        <f>E21</f>
        <v>Povodí Labe, státní podnik, OIČ, Hradec Králové</v>
      </c>
      <c r="K80" s="36"/>
      <c r="L80" s="110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5.15" customHeight="1">
      <c r="A81" s="34"/>
      <c r="B81" s="35"/>
      <c r="C81" s="29" t="s">
        <v>31</v>
      </c>
      <c r="D81" s="36"/>
      <c r="E81" s="36"/>
      <c r="F81" s="27" t="str">
        <f>IF(E18="","",E18)</f>
        <v>Vyplň údaj</v>
      </c>
      <c r="G81" s="36"/>
      <c r="H81" s="36"/>
      <c r="I81" s="112" t="s">
        <v>36</v>
      </c>
      <c r="J81" s="32" t="str">
        <f>E24</f>
        <v>Ing. Eva Morkesová</v>
      </c>
      <c r="K81" s="36"/>
      <c r="L81" s="110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0.35" customHeight="1">
      <c r="A82" s="34"/>
      <c r="B82" s="35"/>
      <c r="C82" s="36"/>
      <c r="D82" s="36"/>
      <c r="E82" s="36"/>
      <c r="F82" s="36"/>
      <c r="G82" s="36"/>
      <c r="H82" s="36"/>
      <c r="I82" s="109"/>
      <c r="J82" s="36"/>
      <c r="K82" s="36"/>
      <c r="L82" s="110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11" customFormat="1" ht="29.25" customHeight="1">
      <c r="A83" s="160"/>
      <c r="B83" s="161"/>
      <c r="C83" s="162" t="s">
        <v>119</v>
      </c>
      <c r="D83" s="163" t="s">
        <v>59</v>
      </c>
      <c r="E83" s="163" t="s">
        <v>55</v>
      </c>
      <c r="F83" s="163" t="s">
        <v>56</v>
      </c>
      <c r="G83" s="163" t="s">
        <v>120</v>
      </c>
      <c r="H83" s="163" t="s">
        <v>121</v>
      </c>
      <c r="I83" s="164" t="s">
        <v>122</v>
      </c>
      <c r="J83" s="163" t="s">
        <v>109</v>
      </c>
      <c r="K83" s="165" t="s">
        <v>123</v>
      </c>
      <c r="L83" s="166"/>
      <c r="M83" s="69" t="s">
        <v>28</v>
      </c>
      <c r="N83" s="70" t="s">
        <v>44</v>
      </c>
      <c r="O83" s="70" t="s">
        <v>124</v>
      </c>
      <c r="P83" s="70" t="s">
        <v>125</v>
      </c>
      <c r="Q83" s="70" t="s">
        <v>126</v>
      </c>
      <c r="R83" s="70" t="s">
        <v>127</v>
      </c>
      <c r="S83" s="70" t="s">
        <v>128</v>
      </c>
      <c r="T83" s="71" t="s">
        <v>129</v>
      </c>
      <c r="U83" s="160"/>
      <c r="V83" s="160"/>
      <c r="W83" s="160"/>
      <c r="X83" s="160"/>
      <c r="Y83" s="160"/>
      <c r="Z83" s="160"/>
      <c r="AA83" s="160"/>
      <c r="AB83" s="160"/>
      <c r="AC83" s="160"/>
      <c r="AD83" s="160"/>
      <c r="AE83" s="160"/>
    </row>
    <row r="84" spans="1:65" s="2" customFormat="1" ht="22.8" customHeight="1">
      <c r="A84" s="34"/>
      <c r="B84" s="35"/>
      <c r="C84" s="76" t="s">
        <v>130</v>
      </c>
      <c r="D84" s="36"/>
      <c r="E84" s="36"/>
      <c r="F84" s="36"/>
      <c r="G84" s="36"/>
      <c r="H84" s="36"/>
      <c r="I84" s="109"/>
      <c r="J84" s="167">
        <f>BK84</f>
        <v>0</v>
      </c>
      <c r="K84" s="36"/>
      <c r="L84" s="39"/>
      <c r="M84" s="72"/>
      <c r="N84" s="168"/>
      <c r="O84" s="73"/>
      <c r="P84" s="169">
        <f>P85</f>
        <v>0</v>
      </c>
      <c r="Q84" s="73"/>
      <c r="R84" s="169">
        <f>R85</f>
        <v>0</v>
      </c>
      <c r="S84" s="73"/>
      <c r="T84" s="170">
        <f>T85</f>
        <v>0</v>
      </c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  <c r="AT84" s="17" t="s">
        <v>73</v>
      </c>
      <c r="AU84" s="17" t="s">
        <v>110</v>
      </c>
      <c r="BK84" s="171">
        <f>BK85</f>
        <v>0</v>
      </c>
    </row>
    <row r="85" spans="1:65" s="12" customFormat="1" ht="25.95" customHeight="1">
      <c r="B85" s="172"/>
      <c r="C85" s="173"/>
      <c r="D85" s="174" t="s">
        <v>73</v>
      </c>
      <c r="E85" s="175" t="s">
        <v>452</v>
      </c>
      <c r="F85" s="175" t="s">
        <v>453</v>
      </c>
      <c r="G85" s="173"/>
      <c r="H85" s="173"/>
      <c r="I85" s="176"/>
      <c r="J85" s="177">
        <f>BK85</f>
        <v>0</v>
      </c>
      <c r="K85" s="173"/>
      <c r="L85" s="178"/>
      <c r="M85" s="179"/>
      <c r="N85" s="180"/>
      <c r="O85" s="180"/>
      <c r="P85" s="181">
        <f>P86+P125+P134+P137</f>
        <v>0</v>
      </c>
      <c r="Q85" s="180"/>
      <c r="R85" s="181">
        <f>R86+R125+R134+R137</f>
        <v>0</v>
      </c>
      <c r="S85" s="180"/>
      <c r="T85" s="182">
        <f>T86+T125+T134+T137</f>
        <v>0</v>
      </c>
      <c r="AR85" s="183" t="s">
        <v>140</v>
      </c>
      <c r="AT85" s="184" t="s">
        <v>73</v>
      </c>
      <c r="AU85" s="184" t="s">
        <v>74</v>
      </c>
      <c r="AY85" s="183" t="s">
        <v>133</v>
      </c>
      <c r="BK85" s="185">
        <f>BK86+BK125+BK134+BK137</f>
        <v>0</v>
      </c>
    </row>
    <row r="86" spans="1:65" s="12" customFormat="1" ht="22.8" customHeight="1">
      <c r="B86" s="172"/>
      <c r="C86" s="173"/>
      <c r="D86" s="174" t="s">
        <v>73</v>
      </c>
      <c r="E86" s="186" t="s">
        <v>454</v>
      </c>
      <c r="F86" s="186" t="s">
        <v>455</v>
      </c>
      <c r="G86" s="173"/>
      <c r="H86" s="173"/>
      <c r="I86" s="176"/>
      <c r="J86" s="187">
        <f>BK86</f>
        <v>0</v>
      </c>
      <c r="K86" s="173"/>
      <c r="L86" s="178"/>
      <c r="M86" s="179"/>
      <c r="N86" s="180"/>
      <c r="O86" s="180"/>
      <c r="P86" s="181">
        <f>SUM(P87:P124)</f>
        <v>0</v>
      </c>
      <c r="Q86" s="180"/>
      <c r="R86" s="181">
        <f>SUM(R87:R124)</f>
        <v>0</v>
      </c>
      <c r="S86" s="180"/>
      <c r="T86" s="182">
        <f>SUM(T87:T124)</f>
        <v>0</v>
      </c>
      <c r="AR86" s="183" t="s">
        <v>140</v>
      </c>
      <c r="AT86" s="184" t="s">
        <v>73</v>
      </c>
      <c r="AU86" s="184" t="s">
        <v>82</v>
      </c>
      <c r="AY86" s="183" t="s">
        <v>133</v>
      </c>
      <c r="BK86" s="185">
        <f>SUM(BK87:BK124)</f>
        <v>0</v>
      </c>
    </row>
    <row r="87" spans="1:65" s="2" customFormat="1" ht="16.5" customHeight="1">
      <c r="A87" s="34"/>
      <c r="B87" s="35"/>
      <c r="C87" s="188" t="s">
        <v>82</v>
      </c>
      <c r="D87" s="188" t="s">
        <v>135</v>
      </c>
      <c r="E87" s="189" t="s">
        <v>456</v>
      </c>
      <c r="F87" s="190" t="s">
        <v>457</v>
      </c>
      <c r="G87" s="191" t="s">
        <v>458</v>
      </c>
      <c r="H87" s="192">
        <v>1</v>
      </c>
      <c r="I87" s="193"/>
      <c r="J87" s="194">
        <f>ROUND(I87*H87,2)</f>
        <v>0</v>
      </c>
      <c r="K87" s="190" t="s">
        <v>28</v>
      </c>
      <c r="L87" s="39"/>
      <c r="M87" s="195" t="s">
        <v>28</v>
      </c>
      <c r="N87" s="196" t="s">
        <v>47</v>
      </c>
      <c r="O87" s="65"/>
      <c r="P87" s="197">
        <f>O87*H87</f>
        <v>0</v>
      </c>
      <c r="Q87" s="197">
        <v>0</v>
      </c>
      <c r="R87" s="197">
        <f>Q87*H87</f>
        <v>0</v>
      </c>
      <c r="S87" s="197">
        <v>0</v>
      </c>
      <c r="T87" s="198">
        <f>S87*H87</f>
        <v>0</v>
      </c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R87" s="199" t="s">
        <v>459</v>
      </c>
      <c r="AT87" s="199" t="s">
        <v>135</v>
      </c>
      <c r="AU87" s="199" t="s">
        <v>84</v>
      </c>
      <c r="AY87" s="17" t="s">
        <v>133</v>
      </c>
      <c r="BE87" s="200">
        <f>IF(N87="základní",J87,0)</f>
        <v>0</v>
      </c>
      <c r="BF87" s="200">
        <f>IF(N87="snížená",J87,0)</f>
        <v>0</v>
      </c>
      <c r="BG87" s="200">
        <f>IF(N87="zákl. přenesená",J87,0)</f>
        <v>0</v>
      </c>
      <c r="BH87" s="200">
        <f>IF(N87="sníž. přenesená",J87,0)</f>
        <v>0</v>
      </c>
      <c r="BI87" s="200">
        <f>IF(N87="nulová",J87,0)</f>
        <v>0</v>
      </c>
      <c r="BJ87" s="17" t="s">
        <v>140</v>
      </c>
      <c r="BK87" s="200">
        <f>ROUND(I87*H87,2)</f>
        <v>0</v>
      </c>
      <c r="BL87" s="17" t="s">
        <v>459</v>
      </c>
      <c r="BM87" s="199" t="s">
        <v>460</v>
      </c>
    </row>
    <row r="88" spans="1:65" s="2" customFormat="1" ht="10.199999999999999">
      <c r="A88" s="34"/>
      <c r="B88" s="35"/>
      <c r="C88" s="36"/>
      <c r="D88" s="201" t="s">
        <v>142</v>
      </c>
      <c r="E88" s="36"/>
      <c r="F88" s="202" t="s">
        <v>457</v>
      </c>
      <c r="G88" s="36"/>
      <c r="H88" s="36"/>
      <c r="I88" s="109"/>
      <c r="J88" s="36"/>
      <c r="K88" s="36"/>
      <c r="L88" s="39"/>
      <c r="M88" s="203"/>
      <c r="N88" s="204"/>
      <c r="O88" s="65"/>
      <c r="P88" s="65"/>
      <c r="Q88" s="65"/>
      <c r="R88" s="65"/>
      <c r="S88" s="65"/>
      <c r="T88" s="66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142</v>
      </c>
      <c r="AU88" s="17" t="s">
        <v>84</v>
      </c>
    </row>
    <row r="89" spans="1:65" s="13" customFormat="1" ht="10.199999999999999">
      <c r="B89" s="205"/>
      <c r="C89" s="206"/>
      <c r="D89" s="201" t="s">
        <v>144</v>
      </c>
      <c r="E89" s="207" t="s">
        <v>28</v>
      </c>
      <c r="F89" s="208" t="s">
        <v>461</v>
      </c>
      <c r="G89" s="206"/>
      <c r="H89" s="207" t="s">
        <v>28</v>
      </c>
      <c r="I89" s="209"/>
      <c r="J89" s="206"/>
      <c r="K89" s="206"/>
      <c r="L89" s="210"/>
      <c r="M89" s="211"/>
      <c r="N89" s="212"/>
      <c r="O89" s="212"/>
      <c r="P89" s="212"/>
      <c r="Q89" s="212"/>
      <c r="R89" s="212"/>
      <c r="S89" s="212"/>
      <c r="T89" s="213"/>
      <c r="AT89" s="214" t="s">
        <v>144</v>
      </c>
      <c r="AU89" s="214" t="s">
        <v>84</v>
      </c>
      <c r="AV89" s="13" t="s">
        <v>82</v>
      </c>
      <c r="AW89" s="13" t="s">
        <v>35</v>
      </c>
      <c r="AX89" s="13" t="s">
        <v>74</v>
      </c>
      <c r="AY89" s="214" t="s">
        <v>133</v>
      </c>
    </row>
    <row r="90" spans="1:65" s="13" customFormat="1" ht="10.199999999999999">
      <c r="B90" s="205"/>
      <c r="C90" s="206"/>
      <c r="D90" s="201" t="s">
        <v>144</v>
      </c>
      <c r="E90" s="207" t="s">
        <v>28</v>
      </c>
      <c r="F90" s="208" t="s">
        <v>462</v>
      </c>
      <c r="G90" s="206"/>
      <c r="H90" s="207" t="s">
        <v>28</v>
      </c>
      <c r="I90" s="209"/>
      <c r="J90" s="206"/>
      <c r="K90" s="206"/>
      <c r="L90" s="210"/>
      <c r="M90" s="211"/>
      <c r="N90" s="212"/>
      <c r="O90" s="212"/>
      <c r="P90" s="212"/>
      <c r="Q90" s="212"/>
      <c r="R90" s="212"/>
      <c r="S90" s="212"/>
      <c r="T90" s="213"/>
      <c r="AT90" s="214" t="s">
        <v>144</v>
      </c>
      <c r="AU90" s="214" t="s">
        <v>84</v>
      </c>
      <c r="AV90" s="13" t="s">
        <v>82</v>
      </c>
      <c r="AW90" s="13" t="s">
        <v>35</v>
      </c>
      <c r="AX90" s="13" t="s">
        <v>74</v>
      </c>
      <c r="AY90" s="214" t="s">
        <v>133</v>
      </c>
    </row>
    <row r="91" spans="1:65" s="13" customFormat="1" ht="10.199999999999999">
      <c r="B91" s="205"/>
      <c r="C91" s="206"/>
      <c r="D91" s="201" t="s">
        <v>144</v>
      </c>
      <c r="E91" s="207" t="s">
        <v>28</v>
      </c>
      <c r="F91" s="208" t="s">
        <v>463</v>
      </c>
      <c r="G91" s="206"/>
      <c r="H91" s="207" t="s">
        <v>28</v>
      </c>
      <c r="I91" s="209"/>
      <c r="J91" s="206"/>
      <c r="K91" s="206"/>
      <c r="L91" s="210"/>
      <c r="M91" s="211"/>
      <c r="N91" s="212"/>
      <c r="O91" s="212"/>
      <c r="P91" s="212"/>
      <c r="Q91" s="212"/>
      <c r="R91" s="212"/>
      <c r="S91" s="212"/>
      <c r="T91" s="213"/>
      <c r="AT91" s="214" t="s">
        <v>144</v>
      </c>
      <c r="AU91" s="214" t="s">
        <v>84</v>
      </c>
      <c r="AV91" s="13" t="s">
        <v>82</v>
      </c>
      <c r="AW91" s="13" t="s">
        <v>35</v>
      </c>
      <c r="AX91" s="13" t="s">
        <v>74</v>
      </c>
      <c r="AY91" s="214" t="s">
        <v>133</v>
      </c>
    </row>
    <row r="92" spans="1:65" s="13" customFormat="1" ht="10.199999999999999">
      <c r="B92" s="205"/>
      <c r="C92" s="206"/>
      <c r="D92" s="201" t="s">
        <v>144</v>
      </c>
      <c r="E92" s="207" t="s">
        <v>28</v>
      </c>
      <c r="F92" s="208" t="s">
        <v>464</v>
      </c>
      <c r="G92" s="206"/>
      <c r="H92" s="207" t="s">
        <v>28</v>
      </c>
      <c r="I92" s="209"/>
      <c r="J92" s="206"/>
      <c r="K92" s="206"/>
      <c r="L92" s="210"/>
      <c r="M92" s="211"/>
      <c r="N92" s="212"/>
      <c r="O92" s="212"/>
      <c r="P92" s="212"/>
      <c r="Q92" s="212"/>
      <c r="R92" s="212"/>
      <c r="S92" s="212"/>
      <c r="T92" s="213"/>
      <c r="AT92" s="214" t="s">
        <v>144</v>
      </c>
      <c r="AU92" s="214" t="s">
        <v>84</v>
      </c>
      <c r="AV92" s="13" t="s">
        <v>82</v>
      </c>
      <c r="AW92" s="13" t="s">
        <v>35</v>
      </c>
      <c r="AX92" s="13" t="s">
        <v>74</v>
      </c>
      <c r="AY92" s="214" t="s">
        <v>133</v>
      </c>
    </row>
    <row r="93" spans="1:65" s="13" customFormat="1" ht="10.199999999999999">
      <c r="B93" s="205"/>
      <c r="C93" s="206"/>
      <c r="D93" s="201" t="s">
        <v>144</v>
      </c>
      <c r="E93" s="207" t="s">
        <v>28</v>
      </c>
      <c r="F93" s="208" t="s">
        <v>465</v>
      </c>
      <c r="G93" s="206"/>
      <c r="H93" s="207" t="s">
        <v>28</v>
      </c>
      <c r="I93" s="209"/>
      <c r="J93" s="206"/>
      <c r="K93" s="206"/>
      <c r="L93" s="210"/>
      <c r="M93" s="211"/>
      <c r="N93" s="212"/>
      <c r="O93" s="212"/>
      <c r="P93" s="212"/>
      <c r="Q93" s="212"/>
      <c r="R93" s="212"/>
      <c r="S93" s="212"/>
      <c r="T93" s="213"/>
      <c r="AT93" s="214" t="s">
        <v>144</v>
      </c>
      <c r="AU93" s="214" t="s">
        <v>84</v>
      </c>
      <c r="AV93" s="13" t="s">
        <v>82</v>
      </c>
      <c r="AW93" s="13" t="s">
        <v>35</v>
      </c>
      <c r="AX93" s="13" t="s">
        <v>74</v>
      </c>
      <c r="AY93" s="214" t="s">
        <v>133</v>
      </c>
    </row>
    <row r="94" spans="1:65" s="13" customFormat="1" ht="20.399999999999999">
      <c r="B94" s="205"/>
      <c r="C94" s="206"/>
      <c r="D94" s="201" t="s">
        <v>144</v>
      </c>
      <c r="E94" s="207" t="s">
        <v>28</v>
      </c>
      <c r="F94" s="208" t="s">
        <v>466</v>
      </c>
      <c r="G94" s="206"/>
      <c r="H94" s="207" t="s">
        <v>28</v>
      </c>
      <c r="I94" s="209"/>
      <c r="J94" s="206"/>
      <c r="K94" s="206"/>
      <c r="L94" s="210"/>
      <c r="M94" s="211"/>
      <c r="N94" s="212"/>
      <c r="O94" s="212"/>
      <c r="P94" s="212"/>
      <c r="Q94" s="212"/>
      <c r="R94" s="212"/>
      <c r="S94" s="212"/>
      <c r="T94" s="213"/>
      <c r="AT94" s="214" t="s">
        <v>144</v>
      </c>
      <c r="AU94" s="214" t="s">
        <v>84</v>
      </c>
      <c r="AV94" s="13" t="s">
        <v>82</v>
      </c>
      <c r="AW94" s="13" t="s">
        <v>35</v>
      </c>
      <c r="AX94" s="13" t="s">
        <v>74</v>
      </c>
      <c r="AY94" s="214" t="s">
        <v>133</v>
      </c>
    </row>
    <row r="95" spans="1:65" s="13" customFormat="1" ht="10.199999999999999">
      <c r="B95" s="205"/>
      <c r="C95" s="206"/>
      <c r="D95" s="201" t="s">
        <v>144</v>
      </c>
      <c r="E95" s="207" t="s">
        <v>28</v>
      </c>
      <c r="F95" s="208" t="s">
        <v>467</v>
      </c>
      <c r="G95" s="206"/>
      <c r="H95" s="207" t="s">
        <v>28</v>
      </c>
      <c r="I95" s="209"/>
      <c r="J95" s="206"/>
      <c r="K95" s="206"/>
      <c r="L95" s="210"/>
      <c r="M95" s="211"/>
      <c r="N95" s="212"/>
      <c r="O95" s="212"/>
      <c r="P95" s="212"/>
      <c r="Q95" s="212"/>
      <c r="R95" s="212"/>
      <c r="S95" s="212"/>
      <c r="T95" s="213"/>
      <c r="AT95" s="214" t="s">
        <v>144</v>
      </c>
      <c r="AU95" s="214" t="s">
        <v>84</v>
      </c>
      <c r="AV95" s="13" t="s">
        <v>82</v>
      </c>
      <c r="AW95" s="13" t="s">
        <v>35</v>
      </c>
      <c r="AX95" s="13" t="s">
        <v>74</v>
      </c>
      <c r="AY95" s="214" t="s">
        <v>133</v>
      </c>
    </row>
    <row r="96" spans="1:65" s="13" customFormat="1" ht="20.399999999999999">
      <c r="B96" s="205"/>
      <c r="C96" s="206"/>
      <c r="D96" s="201" t="s">
        <v>144</v>
      </c>
      <c r="E96" s="207" t="s">
        <v>28</v>
      </c>
      <c r="F96" s="208" t="s">
        <v>468</v>
      </c>
      <c r="G96" s="206"/>
      <c r="H96" s="207" t="s">
        <v>28</v>
      </c>
      <c r="I96" s="209"/>
      <c r="J96" s="206"/>
      <c r="K96" s="206"/>
      <c r="L96" s="210"/>
      <c r="M96" s="211"/>
      <c r="N96" s="212"/>
      <c r="O96" s="212"/>
      <c r="P96" s="212"/>
      <c r="Q96" s="212"/>
      <c r="R96" s="212"/>
      <c r="S96" s="212"/>
      <c r="T96" s="213"/>
      <c r="AT96" s="214" t="s">
        <v>144</v>
      </c>
      <c r="AU96" s="214" t="s">
        <v>84</v>
      </c>
      <c r="AV96" s="13" t="s">
        <v>82</v>
      </c>
      <c r="AW96" s="13" t="s">
        <v>35</v>
      </c>
      <c r="AX96" s="13" t="s">
        <v>74</v>
      </c>
      <c r="AY96" s="214" t="s">
        <v>133</v>
      </c>
    </row>
    <row r="97" spans="1:65" s="13" customFormat="1" ht="10.199999999999999">
      <c r="B97" s="205"/>
      <c r="C97" s="206"/>
      <c r="D97" s="201" t="s">
        <v>144</v>
      </c>
      <c r="E97" s="207" t="s">
        <v>28</v>
      </c>
      <c r="F97" s="208" t="s">
        <v>469</v>
      </c>
      <c r="G97" s="206"/>
      <c r="H97" s="207" t="s">
        <v>28</v>
      </c>
      <c r="I97" s="209"/>
      <c r="J97" s="206"/>
      <c r="K97" s="206"/>
      <c r="L97" s="210"/>
      <c r="M97" s="211"/>
      <c r="N97" s="212"/>
      <c r="O97" s="212"/>
      <c r="P97" s="212"/>
      <c r="Q97" s="212"/>
      <c r="R97" s="212"/>
      <c r="S97" s="212"/>
      <c r="T97" s="213"/>
      <c r="AT97" s="214" t="s">
        <v>144</v>
      </c>
      <c r="AU97" s="214" t="s">
        <v>84</v>
      </c>
      <c r="AV97" s="13" t="s">
        <v>82</v>
      </c>
      <c r="AW97" s="13" t="s">
        <v>35</v>
      </c>
      <c r="AX97" s="13" t="s">
        <v>74</v>
      </c>
      <c r="AY97" s="214" t="s">
        <v>133</v>
      </c>
    </row>
    <row r="98" spans="1:65" s="13" customFormat="1" ht="20.399999999999999">
      <c r="B98" s="205"/>
      <c r="C98" s="206"/>
      <c r="D98" s="201" t="s">
        <v>144</v>
      </c>
      <c r="E98" s="207" t="s">
        <v>28</v>
      </c>
      <c r="F98" s="208" t="s">
        <v>470</v>
      </c>
      <c r="G98" s="206"/>
      <c r="H98" s="207" t="s">
        <v>28</v>
      </c>
      <c r="I98" s="209"/>
      <c r="J98" s="206"/>
      <c r="K98" s="206"/>
      <c r="L98" s="210"/>
      <c r="M98" s="211"/>
      <c r="N98" s="212"/>
      <c r="O98" s="212"/>
      <c r="P98" s="212"/>
      <c r="Q98" s="212"/>
      <c r="R98" s="212"/>
      <c r="S98" s="212"/>
      <c r="T98" s="213"/>
      <c r="AT98" s="214" t="s">
        <v>144</v>
      </c>
      <c r="AU98" s="214" t="s">
        <v>84</v>
      </c>
      <c r="AV98" s="13" t="s">
        <v>82</v>
      </c>
      <c r="AW98" s="13" t="s">
        <v>35</v>
      </c>
      <c r="AX98" s="13" t="s">
        <v>74</v>
      </c>
      <c r="AY98" s="214" t="s">
        <v>133</v>
      </c>
    </row>
    <row r="99" spans="1:65" s="14" customFormat="1" ht="10.199999999999999">
      <c r="B99" s="215"/>
      <c r="C99" s="216"/>
      <c r="D99" s="201" t="s">
        <v>144</v>
      </c>
      <c r="E99" s="217" t="s">
        <v>28</v>
      </c>
      <c r="F99" s="218" t="s">
        <v>82</v>
      </c>
      <c r="G99" s="216"/>
      <c r="H99" s="219">
        <v>1</v>
      </c>
      <c r="I99" s="220"/>
      <c r="J99" s="216"/>
      <c r="K99" s="216"/>
      <c r="L99" s="221"/>
      <c r="M99" s="222"/>
      <c r="N99" s="223"/>
      <c r="O99" s="223"/>
      <c r="P99" s="223"/>
      <c r="Q99" s="223"/>
      <c r="R99" s="223"/>
      <c r="S99" s="223"/>
      <c r="T99" s="224"/>
      <c r="AT99" s="225" t="s">
        <v>144</v>
      </c>
      <c r="AU99" s="225" t="s">
        <v>84</v>
      </c>
      <c r="AV99" s="14" t="s">
        <v>84</v>
      </c>
      <c r="AW99" s="14" t="s">
        <v>35</v>
      </c>
      <c r="AX99" s="14" t="s">
        <v>82</v>
      </c>
      <c r="AY99" s="225" t="s">
        <v>133</v>
      </c>
    </row>
    <row r="100" spans="1:65" s="2" customFormat="1" ht="16.5" customHeight="1">
      <c r="A100" s="34"/>
      <c r="B100" s="35"/>
      <c r="C100" s="188" t="s">
        <v>84</v>
      </c>
      <c r="D100" s="188" t="s">
        <v>135</v>
      </c>
      <c r="E100" s="189" t="s">
        <v>471</v>
      </c>
      <c r="F100" s="190" t="s">
        <v>472</v>
      </c>
      <c r="G100" s="191" t="s">
        <v>458</v>
      </c>
      <c r="H100" s="192">
        <v>1</v>
      </c>
      <c r="I100" s="193"/>
      <c r="J100" s="194">
        <f>ROUND(I100*H100,2)</f>
        <v>0</v>
      </c>
      <c r="K100" s="190" t="s">
        <v>28</v>
      </c>
      <c r="L100" s="39"/>
      <c r="M100" s="195" t="s">
        <v>28</v>
      </c>
      <c r="N100" s="196" t="s">
        <v>47</v>
      </c>
      <c r="O100" s="65"/>
      <c r="P100" s="197">
        <f>O100*H100</f>
        <v>0</v>
      </c>
      <c r="Q100" s="197">
        <v>0</v>
      </c>
      <c r="R100" s="197">
        <f>Q100*H100</f>
        <v>0</v>
      </c>
      <c r="S100" s="197">
        <v>0</v>
      </c>
      <c r="T100" s="198">
        <f>S100*H100</f>
        <v>0</v>
      </c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R100" s="199" t="s">
        <v>459</v>
      </c>
      <c r="AT100" s="199" t="s">
        <v>135</v>
      </c>
      <c r="AU100" s="199" t="s">
        <v>84</v>
      </c>
      <c r="AY100" s="17" t="s">
        <v>133</v>
      </c>
      <c r="BE100" s="200">
        <f>IF(N100="základní",J100,0)</f>
        <v>0</v>
      </c>
      <c r="BF100" s="200">
        <f>IF(N100="snížená",J100,0)</f>
        <v>0</v>
      </c>
      <c r="BG100" s="200">
        <f>IF(N100="zákl. přenesená",J100,0)</f>
        <v>0</v>
      </c>
      <c r="BH100" s="200">
        <f>IF(N100="sníž. přenesená",J100,0)</f>
        <v>0</v>
      </c>
      <c r="BI100" s="200">
        <f>IF(N100="nulová",J100,0)</f>
        <v>0</v>
      </c>
      <c r="BJ100" s="17" t="s">
        <v>140</v>
      </c>
      <c r="BK100" s="200">
        <f>ROUND(I100*H100,2)</f>
        <v>0</v>
      </c>
      <c r="BL100" s="17" t="s">
        <v>459</v>
      </c>
      <c r="BM100" s="199" t="s">
        <v>473</v>
      </c>
    </row>
    <row r="101" spans="1:65" s="2" customFormat="1" ht="10.199999999999999">
      <c r="A101" s="34"/>
      <c r="B101" s="35"/>
      <c r="C101" s="36"/>
      <c r="D101" s="201" t="s">
        <v>142</v>
      </c>
      <c r="E101" s="36"/>
      <c r="F101" s="202" t="s">
        <v>472</v>
      </c>
      <c r="G101" s="36"/>
      <c r="H101" s="36"/>
      <c r="I101" s="109"/>
      <c r="J101" s="36"/>
      <c r="K101" s="36"/>
      <c r="L101" s="39"/>
      <c r="M101" s="203"/>
      <c r="N101" s="204"/>
      <c r="O101" s="65"/>
      <c r="P101" s="65"/>
      <c r="Q101" s="65"/>
      <c r="R101" s="65"/>
      <c r="S101" s="65"/>
      <c r="T101" s="66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142</v>
      </c>
      <c r="AU101" s="17" t="s">
        <v>84</v>
      </c>
    </row>
    <row r="102" spans="1:65" s="13" customFormat="1" ht="10.199999999999999">
      <c r="B102" s="205"/>
      <c r="C102" s="206"/>
      <c r="D102" s="201" t="s">
        <v>144</v>
      </c>
      <c r="E102" s="207" t="s">
        <v>28</v>
      </c>
      <c r="F102" s="208" t="s">
        <v>474</v>
      </c>
      <c r="G102" s="206"/>
      <c r="H102" s="207" t="s">
        <v>28</v>
      </c>
      <c r="I102" s="209"/>
      <c r="J102" s="206"/>
      <c r="K102" s="206"/>
      <c r="L102" s="210"/>
      <c r="M102" s="211"/>
      <c r="N102" s="212"/>
      <c r="O102" s="212"/>
      <c r="P102" s="212"/>
      <c r="Q102" s="212"/>
      <c r="R102" s="212"/>
      <c r="S102" s="212"/>
      <c r="T102" s="213"/>
      <c r="AT102" s="214" t="s">
        <v>144</v>
      </c>
      <c r="AU102" s="214" t="s">
        <v>84</v>
      </c>
      <c r="AV102" s="13" t="s">
        <v>82</v>
      </c>
      <c r="AW102" s="13" t="s">
        <v>35</v>
      </c>
      <c r="AX102" s="13" t="s">
        <v>74</v>
      </c>
      <c r="AY102" s="214" t="s">
        <v>133</v>
      </c>
    </row>
    <row r="103" spans="1:65" s="13" customFormat="1" ht="10.199999999999999">
      <c r="B103" s="205"/>
      <c r="C103" s="206"/>
      <c r="D103" s="201" t="s">
        <v>144</v>
      </c>
      <c r="E103" s="207" t="s">
        <v>28</v>
      </c>
      <c r="F103" s="208" t="s">
        <v>475</v>
      </c>
      <c r="G103" s="206"/>
      <c r="H103" s="207" t="s">
        <v>28</v>
      </c>
      <c r="I103" s="209"/>
      <c r="J103" s="206"/>
      <c r="K103" s="206"/>
      <c r="L103" s="210"/>
      <c r="M103" s="211"/>
      <c r="N103" s="212"/>
      <c r="O103" s="212"/>
      <c r="P103" s="212"/>
      <c r="Q103" s="212"/>
      <c r="R103" s="212"/>
      <c r="S103" s="212"/>
      <c r="T103" s="213"/>
      <c r="AT103" s="214" t="s">
        <v>144</v>
      </c>
      <c r="AU103" s="214" t="s">
        <v>84</v>
      </c>
      <c r="AV103" s="13" t="s">
        <v>82</v>
      </c>
      <c r="AW103" s="13" t="s">
        <v>35</v>
      </c>
      <c r="AX103" s="13" t="s">
        <v>74</v>
      </c>
      <c r="AY103" s="214" t="s">
        <v>133</v>
      </c>
    </row>
    <row r="104" spans="1:65" s="13" customFormat="1" ht="10.199999999999999">
      <c r="B104" s="205"/>
      <c r="C104" s="206"/>
      <c r="D104" s="201" t="s">
        <v>144</v>
      </c>
      <c r="E104" s="207" t="s">
        <v>28</v>
      </c>
      <c r="F104" s="208" t="s">
        <v>476</v>
      </c>
      <c r="G104" s="206"/>
      <c r="H104" s="207" t="s">
        <v>28</v>
      </c>
      <c r="I104" s="209"/>
      <c r="J104" s="206"/>
      <c r="K104" s="206"/>
      <c r="L104" s="210"/>
      <c r="M104" s="211"/>
      <c r="N104" s="212"/>
      <c r="O104" s="212"/>
      <c r="P104" s="212"/>
      <c r="Q104" s="212"/>
      <c r="R104" s="212"/>
      <c r="S104" s="212"/>
      <c r="T104" s="213"/>
      <c r="AT104" s="214" t="s">
        <v>144</v>
      </c>
      <c r="AU104" s="214" t="s">
        <v>84</v>
      </c>
      <c r="AV104" s="13" t="s">
        <v>82</v>
      </c>
      <c r="AW104" s="13" t="s">
        <v>35</v>
      </c>
      <c r="AX104" s="13" t="s">
        <v>74</v>
      </c>
      <c r="AY104" s="214" t="s">
        <v>133</v>
      </c>
    </row>
    <row r="105" spans="1:65" s="14" customFormat="1" ht="10.199999999999999">
      <c r="B105" s="215"/>
      <c r="C105" s="216"/>
      <c r="D105" s="201" t="s">
        <v>144</v>
      </c>
      <c r="E105" s="217" t="s">
        <v>28</v>
      </c>
      <c r="F105" s="218" t="s">
        <v>82</v>
      </c>
      <c r="G105" s="216"/>
      <c r="H105" s="219">
        <v>1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144</v>
      </c>
      <c r="AU105" s="225" t="s">
        <v>84</v>
      </c>
      <c r="AV105" s="14" t="s">
        <v>84</v>
      </c>
      <c r="AW105" s="14" t="s">
        <v>35</v>
      </c>
      <c r="AX105" s="14" t="s">
        <v>82</v>
      </c>
      <c r="AY105" s="225" t="s">
        <v>133</v>
      </c>
    </row>
    <row r="106" spans="1:65" s="2" customFormat="1" ht="16.5" customHeight="1">
      <c r="A106" s="34"/>
      <c r="B106" s="35"/>
      <c r="C106" s="188" t="s">
        <v>153</v>
      </c>
      <c r="D106" s="188" t="s">
        <v>135</v>
      </c>
      <c r="E106" s="189" t="s">
        <v>477</v>
      </c>
      <c r="F106" s="190" t="s">
        <v>478</v>
      </c>
      <c r="G106" s="191" t="s">
        <v>458</v>
      </c>
      <c r="H106" s="192">
        <v>1</v>
      </c>
      <c r="I106" s="193"/>
      <c r="J106" s="194">
        <f>ROUND(I106*H106,2)</f>
        <v>0</v>
      </c>
      <c r="K106" s="190" t="s">
        <v>28</v>
      </c>
      <c r="L106" s="39"/>
      <c r="M106" s="195" t="s">
        <v>28</v>
      </c>
      <c r="N106" s="196" t="s">
        <v>47</v>
      </c>
      <c r="O106" s="65"/>
      <c r="P106" s="197">
        <f>O106*H106</f>
        <v>0</v>
      </c>
      <c r="Q106" s="197">
        <v>0</v>
      </c>
      <c r="R106" s="197">
        <f>Q106*H106</f>
        <v>0</v>
      </c>
      <c r="S106" s="197">
        <v>0</v>
      </c>
      <c r="T106" s="19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99" t="s">
        <v>459</v>
      </c>
      <c r="AT106" s="199" t="s">
        <v>135</v>
      </c>
      <c r="AU106" s="199" t="s">
        <v>84</v>
      </c>
      <c r="AY106" s="17" t="s">
        <v>133</v>
      </c>
      <c r="BE106" s="200">
        <f>IF(N106="základní",J106,0)</f>
        <v>0</v>
      </c>
      <c r="BF106" s="200">
        <f>IF(N106="snížená",J106,0)</f>
        <v>0</v>
      </c>
      <c r="BG106" s="200">
        <f>IF(N106="zákl. přenesená",J106,0)</f>
        <v>0</v>
      </c>
      <c r="BH106" s="200">
        <f>IF(N106="sníž. přenesená",J106,0)</f>
        <v>0</v>
      </c>
      <c r="BI106" s="200">
        <f>IF(N106="nulová",J106,0)</f>
        <v>0</v>
      </c>
      <c r="BJ106" s="17" t="s">
        <v>140</v>
      </c>
      <c r="BK106" s="200">
        <f>ROUND(I106*H106,2)</f>
        <v>0</v>
      </c>
      <c r="BL106" s="17" t="s">
        <v>459</v>
      </c>
      <c r="BM106" s="199" t="s">
        <v>479</v>
      </c>
    </row>
    <row r="107" spans="1:65" s="2" customFormat="1" ht="10.199999999999999">
      <c r="A107" s="34"/>
      <c r="B107" s="35"/>
      <c r="C107" s="36"/>
      <c r="D107" s="201" t="s">
        <v>142</v>
      </c>
      <c r="E107" s="36"/>
      <c r="F107" s="202" t="s">
        <v>478</v>
      </c>
      <c r="G107" s="36"/>
      <c r="H107" s="36"/>
      <c r="I107" s="109"/>
      <c r="J107" s="36"/>
      <c r="K107" s="36"/>
      <c r="L107" s="39"/>
      <c r="M107" s="203"/>
      <c r="N107" s="204"/>
      <c r="O107" s="65"/>
      <c r="P107" s="65"/>
      <c r="Q107" s="65"/>
      <c r="R107" s="65"/>
      <c r="S107" s="65"/>
      <c r="T107" s="66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142</v>
      </c>
      <c r="AU107" s="17" t="s">
        <v>84</v>
      </c>
    </row>
    <row r="108" spans="1:65" s="13" customFormat="1" ht="10.199999999999999">
      <c r="B108" s="205"/>
      <c r="C108" s="206"/>
      <c r="D108" s="201" t="s">
        <v>144</v>
      </c>
      <c r="E108" s="207" t="s">
        <v>28</v>
      </c>
      <c r="F108" s="208" t="s">
        <v>480</v>
      </c>
      <c r="G108" s="206"/>
      <c r="H108" s="207" t="s">
        <v>28</v>
      </c>
      <c r="I108" s="209"/>
      <c r="J108" s="206"/>
      <c r="K108" s="206"/>
      <c r="L108" s="210"/>
      <c r="M108" s="211"/>
      <c r="N108" s="212"/>
      <c r="O108" s="212"/>
      <c r="P108" s="212"/>
      <c r="Q108" s="212"/>
      <c r="R108" s="212"/>
      <c r="S108" s="212"/>
      <c r="T108" s="213"/>
      <c r="AT108" s="214" t="s">
        <v>144</v>
      </c>
      <c r="AU108" s="214" t="s">
        <v>84</v>
      </c>
      <c r="AV108" s="13" t="s">
        <v>82</v>
      </c>
      <c r="AW108" s="13" t="s">
        <v>35</v>
      </c>
      <c r="AX108" s="13" t="s">
        <v>74</v>
      </c>
      <c r="AY108" s="214" t="s">
        <v>133</v>
      </c>
    </row>
    <row r="109" spans="1:65" s="14" customFormat="1" ht="10.199999999999999">
      <c r="B109" s="215"/>
      <c r="C109" s="216"/>
      <c r="D109" s="201" t="s">
        <v>144</v>
      </c>
      <c r="E109" s="217" t="s">
        <v>28</v>
      </c>
      <c r="F109" s="218" t="s">
        <v>82</v>
      </c>
      <c r="G109" s="216"/>
      <c r="H109" s="219">
        <v>1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144</v>
      </c>
      <c r="AU109" s="225" t="s">
        <v>84</v>
      </c>
      <c r="AV109" s="14" t="s">
        <v>84</v>
      </c>
      <c r="AW109" s="14" t="s">
        <v>35</v>
      </c>
      <c r="AX109" s="14" t="s">
        <v>82</v>
      </c>
      <c r="AY109" s="225" t="s">
        <v>133</v>
      </c>
    </row>
    <row r="110" spans="1:65" s="2" customFormat="1" ht="16.5" customHeight="1">
      <c r="A110" s="34"/>
      <c r="B110" s="35"/>
      <c r="C110" s="188" t="s">
        <v>140</v>
      </c>
      <c r="D110" s="188" t="s">
        <v>135</v>
      </c>
      <c r="E110" s="189" t="s">
        <v>481</v>
      </c>
      <c r="F110" s="190" t="s">
        <v>482</v>
      </c>
      <c r="G110" s="191" t="s">
        <v>458</v>
      </c>
      <c r="H110" s="192">
        <v>1</v>
      </c>
      <c r="I110" s="193"/>
      <c r="J110" s="194">
        <f>ROUND(I110*H110,2)</f>
        <v>0</v>
      </c>
      <c r="K110" s="190" t="s">
        <v>28</v>
      </c>
      <c r="L110" s="39"/>
      <c r="M110" s="195" t="s">
        <v>28</v>
      </c>
      <c r="N110" s="196" t="s">
        <v>47</v>
      </c>
      <c r="O110" s="65"/>
      <c r="P110" s="197">
        <f>O110*H110</f>
        <v>0</v>
      </c>
      <c r="Q110" s="197">
        <v>0</v>
      </c>
      <c r="R110" s="197">
        <f>Q110*H110</f>
        <v>0</v>
      </c>
      <c r="S110" s="197">
        <v>0</v>
      </c>
      <c r="T110" s="19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99" t="s">
        <v>459</v>
      </c>
      <c r="AT110" s="199" t="s">
        <v>135</v>
      </c>
      <c r="AU110" s="199" t="s">
        <v>84</v>
      </c>
      <c r="AY110" s="17" t="s">
        <v>133</v>
      </c>
      <c r="BE110" s="200">
        <f>IF(N110="základní",J110,0)</f>
        <v>0</v>
      </c>
      <c r="BF110" s="200">
        <f>IF(N110="snížená",J110,0)</f>
        <v>0</v>
      </c>
      <c r="BG110" s="200">
        <f>IF(N110="zákl. přenesená",J110,0)</f>
        <v>0</v>
      </c>
      <c r="BH110" s="200">
        <f>IF(N110="sníž. přenesená",J110,0)</f>
        <v>0</v>
      </c>
      <c r="BI110" s="200">
        <f>IF(N110="nulová",J110,0)</f>
        <v>0</v>
      </c>
      <c r="BJ110" s="17" t="s">
        <v>140</v>
      </c>
      <c r="BK110" s="200">
        <f>ROUND(I110*H110,2)</f>
        <v>0</v>
      </c>
      <c r="BL110" s="17" t="s">
        <v>459</v>
      </c>
      <c r="BM110" s="199" t="s">
        <v>483</v>
      </c>
    </row>
    <row r="111" spans="1:65" s="2" customFormat="1" ht="10.199999999999999">
      <c r="A111" s="34"/>
      <c r="B111" s="35"/>
      <c r="C111" s="36"/>
      <c r="D111" s="201" t="s">
        <v>142</v>
      </c>
      <c r="E111" s="36"/>
      <c r="F111" s="202" t="s">
        <v>484</v>
      </c>
      <c r="G111" s="36"/>
      <c r="H111" s="36"/>
      <c r="I111" s="109"/>
      <c r="J111" s="36"/>
      <c r="K111" s="36"/>
      <c r="L111" s="39"/>
      <c r="M111" s="203"/>
      <c r="N111" s="204"/>
      <c r="O111" s="65"/>
      <c r="P111" s="65"/>
      <c r="Q111" s="65"/>
      <c r="R111" s="65"/>
      <c r="S111" s="65"/>
      <c r="T111" s="66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142</v>
      </c>
      <c r="AU111" s="17" t="s">
        <v>84</v>
      </c>
    </row>
    <row r="112" spans="1:65" s="13" customFormat="1" ht="20.399999999999999">
      <c r="B112" s="205"/>
      <c r="C112" s="206"/>
      <c r="D112" s="201" t="s">
        <v>144</v>
      </c>
      <c r="E112" s="207" t="s">
        <v>28</v>
      </c>
      <c r="F112" s="208" t="s">
        <v>485</v>
      </c>
      <c r="G112" s="206"/>
      <c r="H112" s="207" t="s">
        <v>28</v>
      </c>
      <c r="I112" s="209"/>
      <c r="J112" s="206"/>
      <c r="K112" s="206"/>
      <c r="L112" s="210"/>
      <c r="M112" s="211"/>
      <c r="N112" s="212"/>
      <c r="O112" s="212"/>
      <c r="P112" s="212"/>
      <c r="Q112" s="212"/>
      <c r="R112" s="212"/>
      <c r="S112" s="212"/>
      <c r="T112" s="213"/>
      <c r="AT112" s="214" t="s">
        <v>144</v>
      </c>
      <c r="AU112" s="214" t="s">
        <v>84</v>
      </c>
      <c r="AV112" s="13" t="s">
        <v>82</v>
      </c>
      <c r="AW112" s="13" t="s">
        <v>35</v>
      </c>
      <c r="AX112" s="13" t="s">
        <v>74</v>
      </c>
      <c r="AY112" s="214" t="s">
        <v>133</v>
      </c>
    </row>
    <row r="113" spans="1:65" s="13" customFormat="1" ht="20.399999999999999">
      <c r="B113" s="205"/>
      <c r="C113" s="206"/>
      <c r="D113" s="201" t="s">
        <v>144</v>
      </c>
      <c r="E113" s="207" t="s">
        <v>28</v>
      </c>
      <c r="F113" s="208" t="s">
        <v>486</v>
      </c>
      <c r="G113" s="206"/>
      <c r="H113" s="207" t="s">
        <v>28</v>
      </c>
      <c r="I113" s="209"/>
      <c r="J113" s="206"/>
      <c r="K113" s="206"/>
      <c r="L113" s="210"/>
      <c r="M113" s="211"/>
      <c r="N113" s="212"/>
      <c r="O113" s="212"/>
      <c r="P113" s="212"/>
      <c r="Q113" s="212"/>
      <c r="R113" s="212"/>
      <c r="S113" s="212"/>
      <c r="T113" s="213"/>
      <c r="AT113" s="214" t="s">
        <v>144</v>
      </c>
      <c r="AU113" s="214" t="s">
        <v>84</v>
      </c>
      <c r="AV113" s="13" t="s">
        <v>82</v>
      </c>
      <c r="AW113" s="13" t="s">
        <v>35</v>
      </c>
      <c r="AX113" s="13" t="s">
        <v>74</v>
      </c>
      <c r="AY113" s="214" t="s">
        <v>133</v>
      </c>
    </row>
    <row r="114" spans="1:65" s="14" customFormat="1" ht="10.199999999999999">
      <c r="B114" s="215"/>
      <c r="C114" s="216"/>
      <c r="D114" s="201" t="s">
        <v>144</v>
      </c>
      <c r="E114" s="217" t="s">
        <v>28</v>
      </c>
      <c r="F114" s="218" t="s">
        <v>82</v>
      </c>
      <c r="G114" s="216"/>
      <c r="H114" s="219">
        <v>1</v>
      </c>
      <c r="I114" s="220"/>
      <c r="J114" s="216"/>
      <c r="K114" s="216"/>
      <c r="L114" s="221"/>
      <c r="M114" s="222"/>
      <c r="N114" s="223"/>
      <c r="O114" s="223"/>
      <c r="P114" s="223"/>
      <c r="Q114" s="223"/>
      <c r="R114" s="223"/>
      <c r="S114" s="223"/>
      <c r="T114" s="224"/>
      <c r="AT114" s="225" t="s">
        <v>144</v>
      </c>
      <c r="AU114" s="225" t="s">
        <v>84</v>
      </c>
      <c r="AV114" s="14" t="s">
        <v>84</v>
      </c>
      <c r="AW114" s="14" t="s">
        <v>35</v>
      </c>
      <c r="AX114" s="14" t="s">
        <v>82</v>
      </c>
      <c r="AY114" s="225" t="s">
        <v>133</v>
      </c>
    </row>
    <row r="115" spans="1:65" s="2" customFormat="1" ht="16.5" customHeight="1">
      <c r="A115" s="34"/>
      <c r="B115" s="35"/>
      <c r="C115" s="188" t="s">
        <v>166</v>
      </c>
      <c r="D115" s="188" t="s">
        <v>135</v>
      </c>
      <c r="E115" s="189" t="s">
        <v>487</v>
      </c>
      <c r="F115" s="190" t="s">
        <v>488</v>
      </c>
      <c r="G115" s="191" t="s">
        <v>458</v>
      </c>
      <c r="H115" s="192">
        <v>1</v>
      </c>
      <c r="I115" s="193"/>
      <c r="J115" s="194">
        <f>ROUND(I115*H115,2)</f>
        <v>0</v>
      </c>
      <c r="K115" s="190" t="s">
        <v>28</v>
      </c>
      <c r="L115" s="39"/>
      <c r="M115" s="195" t="s">
        <v>28</v>
      </c>
      <c r="N115" s="196" t="s">
        <v>47</v>
      </c>
      <c r="O115" s="65"/>
      <c r="P115" s="197">
        <f>O115*H115</f>
        <v>0</v>
      </c>
      <c r="Q115" s="197">
        <v>0</v>
      </c>
      <c r="R115" s="197">
        <f>Q115*H115</f>
        <v>0</v>
      </c>
      <c r="S115" s="197">
        <v>0</v>
      </c>
      <c r="T115" s="198">
        <f>S115*H115</f>
        <v>0</v>
      </c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199" t="s">
        <v>459</v>
      </c>
      <c r="AT115" s="199" t="s">
        <v>135</v>
      </c>
      <c r="AU115" s="199" t="s">
        <v>84</v>
      </c>
      <c r="AY115" s="17" t="s">
        <v>133</v>
      </c>
      <c r="BE115" s="200">
        <f>IF(N115="základní",J115,0)</f>
        <v>0</v>
      </c>
      <c r="BF115" s="200">
        <f>IF(N115="snížená",J115,0)</f>
        <v>0</v>
      </c>
      <c r="BG115" s="200">
        <f>IF(N115="zákl. přenesená",J115,0)</f>
        <v>0</v>
      </c>
      <c r="BH115" s="200">
        <f>IF(N115="sníž. přenesená",J115,0)</f>
        <v>0</v>
      </c>
      <c r="BI115" s="200">
        <f>IF(N115="nulová",J115,0)</f>
        <v>0</v>
      </c>
      <c r="BJ115" s="17" t="s">
        <v>140</v>
      </c>
      <c r="BK115" s="200">
        <f>ROUND(I115*H115,2)</f>
        <v>0</v>
      </c>
      <c r="BL115" s="17" t="s">
        <v>459</v>
      </c>
      <c r="BM115" s="199" t="s">
        <v>489</v>
      </c>
    </row>
    <row r="116" spans="1:65" s="2" customFormat="1" ht="10.199999999999999">
      <c r="A116" s="34"/>
      <c r="B116" s="35"/>
      <c r="C116" s="36"/>
      <c r="D116" s="201" t="s">
        <v>142</v>
      </c>
      <c r="E116" s="36"/>
      <c r="F116" s="202" t="s">
        <v>490</v>
      </c>
      <c r="G116" s="36"/>
      <c r="H116" s="36"/>
      <c r="I116" s="109"/>
      <c r="J116" s="36"/>
      <c r="K116" s="36"/>
      <c r="L116" s="39"/>
      <c r="M116" s="203"/>
      <c r="N116" s="204"/>
      <c r="O116" s="65"/>
      <c r="P116" s="65"/>
      <c r="Q116" s="65"/>
      <c r="R116" s="65"/>
      <c r="S116" s="65"/>
      <c r="T116" s="66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7" t="s">
        <v>142</v>
      </c>
      <c r="AU116" s="17" t="s">
        <v>84</v>
      </c>
    </row>
    <row r="117" spans="1:65" s="13" customFormat="1" ht="10.199999999999999">
      <c r="B117" s="205"/>
      <c r="C117" s="206"/>
      <c r="D117" s="201" t="s">
        <v>144</v>
      </c>
      <c r="E117" s="207" t="s">
        <v>28</v>
      </c>
      <c r="F117" s="208" t="s">
        <v>491</v>
      </c>
      <c r="G117" s="206"/>
      <c r="H117" s="207" t="s">
        <v>28</v>
      </c>
      <c r="I117" s="209"/>
      <c r="J117" s="206"/>
      <c r="K117" s="206"/>
      <c r="L117" s="210"/>
      <c r="M117" s="211"/>
      <c r="N117" s="212"/>
      <c r="O117" s="212"/>
      <c r="P117" s="212"/>
      <c r="Q117" s="212"/>
      <c r="R117" s="212"/>
      <c r="S117" s="212"/>
      <c r="T117" s="213"/>
      <c r="AT117" s="214" t="s">
        <v>144</v>
      </c>
      <c r="AU117" s="214" t="s">
        <v>84</v>
      </c>
      <c r="AV117" s="13" t="s">
        <v>82</v>
      </c>
      <c r="AW117" s="13" t="s">
        <v>35</v>
      </c>
      <c r="AX117" s="13" t="s">
        <v>74</v>
      </c>
      <c r="AY117" s="214" t="s">
        <v>133</v>
      </c>
    </row>
    <row r="118" spans="1:65" s="13" customFormat="1" ht="10.199999999999999">
      <c r="B118" s="205"/>
      <c r="C118" s="206"/>
      <c r="D118" s="201" t="s">
        <v>144</v>
      </c>
      <c r="E118" s="207" t="s">
        <v>28</v>
      </c>
      <c r="F118" s="208" t="s">
        <v>492</v>
      </c>
      <c r="G118" s="206"/>
      <c r="H118" s="207" t="s">
        <v>28</v>
      </c>
      <c r="I118" s="209"/>
      <c r="J118" s="206"/>
      <c r="K118" s="206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144</v>
      </c>
      <c r="AU118" s="214" t="s">
        <v>84</v>
      </c>
      <c r="AV118" s="13" t="s">
        <v>82</v>
      </c>
      <c r="AW118" s="13" t="s">
        <v>35</v>
      </c>
      <c r="AX118" s="13" t="s">
        <v>74</v>
      </c>
      <c r="AY118" s="214" t="s">
        <v>133</v>
      </c>
    </row>
    <row r="119" spans="1:65" s="14" customFormat="1" ht="10.199999999999999">
      <c r="B119" s="215"/>
      <c r="C119" s="216"/>
      <c r="D119" s="201" t="s">
        <v>144</v>
      </c>
      <c r="E119" s="217" t="s">
        <v>28</v>
      </c>
      <c r="F119" s="218" t="s">
        <v>82</v>
      </c>
      <c r="G119" s="216"/>
      <c r="H119" s="219">
        <v>1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AT119" s="225" t="s">
        <v>144</v>
      </c>
      <c r="AU119" s="225" t="s">
        <v>84</v>
      </c>
      <c r="AV119" s="14" t="s">
        <v>84</v>
      </c>
      <c r="AW119" s="14" t="s">
        <v>35</v>
      </c>
      <c r="AX119" s="14" t="s">
        <v>82</v>
      </c>
      <c r="AY119" s="225" t="s">
        <v>133</v>
      </c>
    </row>
    <row r="120" spans="1:65" s="2" customFormat="1" ht="16.5" customHeight="1">
      <c r="A120" s="34"/>
      <c r="B120" s="35"/>
      <c r="C120" s="188" t="s">
        <v>172</v>
      </c>
      <c r="D120" s="188" t="s">
        <v>135</v>
      </c>
      <c r="E120" s="189" t="s">
        <v>493</v>
      </c>
      <c r="F120" s="190" t="s">
        <v>494</v>
      </c>
      <c r="G120" s="191" t="s">
        <v>458</v>
      </c>
      <c r="H120" s="192">
        <v>1</v>
      </c>
      <c r="I120" s="193"/>
      <c r="J120" s="194">
        <f>ROUND(I120*H120,2)</f>
        <v>0</v>
      </c>
      <c r="K120" s="190" t="s">
        <v>28</v>
      </c>
      <c r="L120" s="39"/>
      <c r="M120" s="195" t="s">
        <v>28</v>
      </c>
      <c r="N120" s="196" t="s">
        <v>47</v>
      </c>
      <c r="O120" s="65"/>
      <c r="P120" s="197">
        <f>O120*H120</f>
        <v>0</v>
      </c>
      <c r="Q120" s="197">
        <v>0</v>
      </c>
      <c r="R120" s="197">
        <f>Q120*H120</f>
        <v>0</v>
      </c>
      <c r="S120" s="197">
        <v>0</v>
      </c>
      <c r="T120" s="19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99" t="s">
        <v>459</v>
      </c>
      <c r="AT120" s="199" t="s">
        <v>135</v>
      </c>
      <c r="AU120" s="199" t="s">
        <v>84</v>
      </c>
      <c r="AY120" s="17" t="s">
        <v>133</v>
      </c>
      <c r="BE120" s="200">
        <f>IF(N120="základní",J120,0)</f>
        <v>0</v>
      </c>
      <c r="BF120" s="200">
        <f>IF(N120="snížená",J120,0)</f>
        <v>0</v>
      </c>
      <c r="BG120" s="200">
        <f>IF(N120="zákl. přenesená",J120,0)</f>
        <v>0</v>
      </c>
      <c r="BH120" s="200">
        <f>IF(N120="sníž. přenesená",J120,0)</f>
        <v>0</v>
      </c>
      <c r="BI120" s="200">
        <f>IF(N120="nulová",J120,0)</f>
        <v>0</v>
      </c>
      <c r="BJ120" s="17" t="s">
        <v>140</v>
      </c>
      <c r="BK120" s="200">
        <f>ROUND(I120*H120,2)</f>
        <v>0</v>
      </c>
      <c r="BL120" s="17" t="s">
        <v>459</v>
      </c>
      <c r="BM120" s="199" t="s">
        <v>495</v>
      </c>
    </row>
    <row r="121" spans="1:65" s="2" customFormat="1" ht="10.199999999999999">
      <c r="A121" s="34"/>
      <c r="B121" s="35"/>
      <c r="C121" s="36"/>
      <c r="D121" s="201" t="s">
        <v>142</v>
      </c>
      <c r="E121" s="36"/>
      <c r="F121" s="202" t="s">
        <v>496</v>
      </c>
      <c r="G121" s="36"/>
      <c r="H121" s="36"/>
      <c r="I121" s="109"/>
      <c r="J121" s="36"/>
      <c r="K121" s="36"/>
      <c r="L121" s="39"/>
      <c r="M121" s="203"/>
      <c r="N121" s="204"/>
      <c r="O121" s="65"/>
      <c r="P121" s="65"/>
      <c r="Q121" s="65"/>
      <c r="R121" s="65"/>
      <c r="S121" s="65"/>
      <c r="T121" s="66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142</v>
      </c>
      <c r="AU121" s="17" t="s">
        <v>84</v>
      </c>
    </row>
    <row r="122" spans="1:65" s="13" customFormat="1" ht="10.199999999999999">
      <c r="B122" s="205"/>
      <c r="C122" s="206"/>
      <c r="D122" s="201" t="s">
        <v>144</v>
      </c>
      <c r="E122" s="207" t="s">
        <v>28</v>
      </c>
      <c r="F122" s="208" t="s">
        <v>497</v>
      </c>
      <c r="G122" s="206"/>
      <c r="H122" s="207" t="s">
        <v>28</v>
      </c>
      <c r="I122" s="209"/>
      <c r="J122" s="206"/>
      <c r="K122" s="206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144</v>
      </c>
      <c r="AU122" s="214" t="s">
        <v>84</v>
      </c>
      <c r="AV122" s="13" t="s">
        <v>82</v>
      </c>
      <c r="AW122" s="13" t="s">
        <v>35</v>
      </c>
      <c r="AX122" s="13" t="s">
        <v>74</v>
      </c>
      <c r="AY122" s="214" t="s">
        <v>133</v>
      </c>
    </row>
    <row r="123" spans="1:65" s="13" customFormat="1" ht="10.199999999999999">
      <c r="B123" s="205"/>
      <c r="C123" s="206"/>
      <c r="D123" s="201" t="s">
        <v>144</v>
      </c>
      <c r="E123" s="207" t="s">
        <v>28</v>
      </c>
      <c r="F123" s="208" t="s">
        <v>498</v>
      </c>
      <c r="G123" s="206"/>
      <c r="H123" s="207" t="s">
        <v>28</v>
      </c>
      <c r="I123" s="209"/>
      <c r="J123" s="206"/>
      <c r="K123" s="206"/>
      <c r="L123" s="210"/>
      <c r="M123" s="211"/>
      <c r="N123" s="212"/>
      <c r="O123" s="212"/>
      <c r="P123" s="212"/>
      <c r="Q123" s="212"/>
      <c r="R123" s="212"/>
      <c r="S123" s="212"/>
      <c r="T123" s="213"/>
      <c r="AT123" s="214" t="s">
        <v>144</v>
      </c>
      <c r="AU123" s="214" t="s">
        <v>84</v>
      </c>
      <c r="AV123" s="13" t="s">
        <v>82</v>
      </c>
      <c r="AW123" s="13" t="s">
        <v>35</v>
      </c>
      <c r="AX123" s="13" t="s">
        <v>74</v>
      </c>
      <c r="AY123" s="214" t="s">
        <v>133</v>
      </c>
    </row>
    <row r="124" spans="1:65" s="14" customFormat="1" ht="10.199999999999999">
      <c r="B124" s="215"/>
      <c r="C124" s="216"/>
      <c r="D124" s="201" t="s">
        <v>144</v>
      </c>
      <c r="E124" s="217" t="s">
        <v>28</v>
      </c>
      <c r="F124" s="218" t="s">
        <v>82</v>
      </c>
      <c r="G124" s="216"/>
      <c r="H124" s="219">
        <v>1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144</v>
      </c>
      <c r="AU124" s="225" t="s">
        <v>84</v>
      </c>
      <c r="AV124" s="14" t="s">
        <v>84</v>
      </c>
      <c r="AW124" s="14" t="s">
        <v>35</v>
      </c>
      <c r="AX124" s="14" t="s">
        <v>82</v>
      </c>
      <c r="AY124" s="225" t="s">
        <v>133</v>
      </c>
    </row>
    <row r="125" spans="1:65" s="12" customFormat="1" ht="22.8" customHeight="1">
      <c r="B125" s="172"/>
      <c r="C125" s="173"/>
      <c r="D125" s="174" t="s">
        <v>73</v>
      </c>
      <c r="E125" s="186" t="s">
        <v>499</v>
      </c>
      <c r="F125" s="186" t="s">
        <v>500</v>
      </c>
      <c r="G125" s="173"/>
      <c r="H125" s="173"/>
      <c r="I125" s="176"/>
      <c r="J125" s="187">
        <f>BK125</f>
        <v>0</v>
      </c>
      <c r="K125" s="173"/>
      <c r="L125" s="178"/>
      <c r="M125" s="179"/>
      <c r="N125" s="180"/>
      <c r="O125" s="180"/>
      <c r="P125" s="181">
        <f>SUM(P126:P133)</f>
        <v>0</v>
      </c>
      <c r="Q125" s="180"/>
      <c r="R125" s="181">
        <f>SUM(R126:R133)</f>
        <v>0</v>
      </c>
      <c r="S125" s="180"/>
      <c r="T125" s="182">
        <f>SUM(T126:T133)</f>
        <v>0</v>
      </c>
      <c r="AR125" s="183" t="s">
        <v>140</v>
      </c>
      <c r="AT125" s="184" t="s">
        <v>73</v>
      </c>
      <c r="AU125" s="184" t="s">
        <v>82</v>
      </c>
      <c r="AY125" s="183" t="s">
        <v>133</v>
      </c>
      <c r="BK125" s="185">
        <f>SUM(BK126:BK133)</f>
        <v>0</v>
      </c>
    </row>
    <row r="126" spans="1:65" s="2" customFormat="1" ht="16.5" customHeight="1">
      <c r="A126" s="34"/>
      <c r="B126" s="35"/>
      <c r="C126" s="188" t="s">
        <v>181</v>
      </c>
      <c r="D126" s="188" t="s">
        <v>135</v>
      </c>
      <c r="E126" s="189" t="s">
        <v>501</v>
      </c>
      <c r="F126" s="190" t="s">
        <v>502</v>
      </c>
      <c r="G126" s="191" t="s">
        <v>503</v>
      </c>
      <c r="H126" s="192">
        <v>1</v>
      </c>
      <c r="I126" s="193"/>
      <c r="J126" s="194">
        <f>ROUND(I126*H126,2)</f>
        <v>0</v>
      </c>
      <c r="K126" s="190" t="s">
        <v>28</v>
      </c>
      <c r="L126" s="39"/>
      <c r="M126" s="195" t="s">
        <v>28</v>
      </c>
      <c r="N126" s="196" t="s">
        <v>47</v>
      </c>
      <c r="O126" s="65"/>
      <c r="P126" s="197">
        <f>O126*H126</f>
        <v>0</v>
      </c>
      <c r="Q126" s="197">
        <v>0</v>
      </c>
      <c r="R126" s="197">
        <f>Q126*H126</f>
        <v>0</v>
      </c>
      <c r="S126" s="197">
        <v>0</v>
      </c>
      <c r="T126" s="19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99" t="s">
        <v>504</v>
      </c>
      <c r="AT126" s="199" t="s">
        <v>135</v>
      </c>
      <c r="AU126" s="199" t="s">
        <v>84</v>
      </c>
      <c r="AY126" s="17" t="s">
        <v>133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7" t="s">
        <v>140</v>
      </c>
      <c r="BK126" s="200">
        <f>ROUND(I126*H126,2)</f>
        <v>0</v>
      </c>
      <c r="BL126" s="17" t="s">
        <v>504</v>
      </c>
      <c r="BM126" s="199" t="s">
        <v>505</v>
      </c>
    </row>
    <row r="127" spans="1:65" s="2" customFormat="1" ht="19.2">
      <c r="A127" s="34"/>
      <c r="B127" s="35"/>
      <c r="C127" s="36"/>
      <c r="D127" s="201" t="s">
        <v>142</v>
      </c>
      <c r="E127" s="36"/>
      <c r="F127" s="202" t="s">
        <v>506</v>
      </c>
      <c r="G127" s="36"/>
      <c r="H127" s="36"/>
      <c r="I127" s="109"/>
      <c r="J127" s="36"/>
      <c r="K127" s="36"/>
      <c r="L127" s="39"/>
      <c r="M127" s="203"/>
      <c r="N127" s="204"/>
      <c r="O127" s="65"/>
      <c r="P127" s="65"/>
      <c r="Q127" s="65"/>
      <c r="R127" s="65"/>
      <c r="S127" s="65"/>
      <c r="T127" s="66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142</v>
      </c>
      <c r="AU127" s="17" t="s">
        <v>84</v>
      </c>
    </row>
    <row r="128" spans="1:65" s="2" customFormat="1" ht="24" customHeight="1">
      <c r="A128" s="34"/>
      <c r="B128" s="35"/>
      <c r="C128" s="188" t="s">
        <v>188</v>
      </c>
      <c r="D128" s="188" t="s">
        <v>135</v>
      </c>
      <c r="E128" s="189" t="s">
        <v>507</v>
      </c>
      <c r="F128" s="190" t="s">
        <v>508</v>
      </c>
      <c r="G128" s="191" t="s">
        <v>503</v>
      </c>
      <c r="H128" s="192">
        <v>1</v>
      </c>
      <c r="I128" s="193"/>
      <c r="J128" s="194">
        <f>ROUND(I128*H128,2)</f>
        <v>0</v>
      </c>
      <c r="K128" s="190" t="s">
        <v>28</v>
      </c>
      <c r="L128" s="39"/>
      <c r="M128" s="195" t="s">
        <v>28</v>
      </c>
      <c r="N128" s="196" t="s">
        <v>47</v>
      </c>
      <c r="O128" s="65"/>
      <c r="P128" s="197">
        <f>O128*H128</f>
        <v>0</v>
      </c>
      <c r="Q128" s="197">
        <v>0</v>
      </c>
      <c r="R128" s="197">
        <f>Q128*H128</f>
        <v>0</v>
      </c>
      <c r="S128" s="197">
        <v>0</v>
      </c>
      <c r="T128" s="198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199" t="s">
        <v>504</v>
      </c>
      <c r="AT128" s="199" t="s">
        <v>135</v>
      </c>
      <c r="AU128" s="199" t="s">
        <v>84</v>
      </c>
      <c r="AY128" s="17" t="s">
        <v>133</v>
      </c>
      <c r="BE128" s="200">
        <f>IF(N128="základní",J128,0)</f>
        <v>0</v>
      </c>
      <c r="BF128" s="200">
        <f>IF(N128="snížená",J128,0)</f>
        <v>0</v>
      </c>
      <c r="BG128" s="200">
        <f>IF(N128="zákl. přenesená",J128,0)</f>
        <v>0</v>
      </c>
      <c r="BH128" s="200">
        <f>IF(N128="sníž. přenesená",J128,0)</f>
        <v>0</v>
      </c>
      <c r="BI128" s="200">
        <f>IF(N128="nulová",J128,0)</f>
        <v>0</v>
      </c>
      <c r="BJ128" s="17" t="s">
        <v>140</v>
      </c>
      <c r="BK128" s="200">
        <f>ROUND(I128*H128,2)</f>
        <v>0</v>
      </c>
      <c r="BL128" s="17" t="s">
        <v>504</v>
      </c>
      <c r="BM128" s="199" t="s">
        <v>509</v>
      </c>
    </row>
    <row r="129" spans="1:65" s="2" customFormat="1" ht="19.2">
      <c r="A129" s="34"/>
      <c r="B129" s="35"/>
      <c r="C129" s="36"/>
      <c r="D129" s="201" t="s">
        <v>142</v>
      </c>
      <c r="E129" s="36"/>
      <c r="F129" s="202" t="s">
        <v>508</v>
      </c>
      <c r="G129" s="36"/>
      <c r="H129" s="36"/>
      <c r="I129" s="109"/>
      <c r="J129" s="36"/>
      <c r="K129" s="36"/>
      <c r="L129" s="39"/>
      <c r="M129" s="203"/>
      <c r="N129" s="204"/>
      <c r="O129" s="65"/>
      <c r="P129" s="65"/>
      <c r="Q129" s="65"/>
      <c r="R129" s="65"/>
      <c r="S129" s="65"/>
      <c r="T129" s="66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142</v>
      </c>
      <c r="AU129" s="17" t="s">
        <v>84</v>
      </c>
    </row>
    <row r="130" spans="1:65" s="2" customFormat="1" ht="16.5" customHeight="1">
      <c r="A130" s="34"/>
      <c r="B130" s="35"/>
      <c r="C130" s="188" t="s">
        <v>195</v>
      </c>
      <c r="D130" s="188" t="s">
        <v>135</v>
      </c>
      <c r="E130" s="189" t="s">
        <v>510</v>
      </c>
      <c r="F130" s="190" t="s">
        <v>511</v>
      </c>
      <c r="G130" s="191" t="s">
        <v>458</v>
      </c>
      <c r="H130" s="192">
        <v>1</v>
      </c>
      <c r="I130" s="193"/>
      <c r="J130" s="194">
        <f>ROUND(I130*H130,2)</f>
        <v>0</v>
      </c>
      <c r="K130" s="190" t="s">
        <v>28</v>
      </c>
      <c r="L130" s="39"/>
      <c r="M130" s="195" t="s">
        <v>28</v>
      </c>
      <c r="N130" s="196" t="s">
        <v>47</v>
      </c>
      <c r="O130" s="65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199" t="s">
        <v>459</v>
      </c>
      <c r="AT130" s="199" t="s">
        <v>135</v>
      </c>
      <c r="AU130" s="199" t="s">
        <v>84</v>
      </c>
      <c r="AY130" s="17" t="s">
        <v>133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7" t="s">
        <v>140</v>
      </c>
      <c r="BK130" s="200">
        <f>ROUND(I130*H130,2)</f>
        <v>0</v>
      </c>
      <c r="BL130" s="17" t="s">
        <v>459</v>
      </c>
      <c r="BM130" s="199" t="s">
        <v>512</v>
      </c>
    </row>
    <row r="131" spans="1:65" s="2" customFormat="1" ht="10.199999999999999">
      <c r="A131" s="34"/>
      <c r="B131" s="35"/>
      <c r="C131" s="36"/>
      <c r="D131" s="201" t="s">
        <v>142</v>
      </c>
      <c r="E131" s="36"/>
      <c r="F131" s="202" t="s">
        <v>511</v>
      </c>
      <c r="G131" s="36"/>
      <c r="H131" s="36"/>
      <c r="I131" s="109"/>
      <c r="J131" s="36"/>
      <c r="K131" s="36"/>
      <c r="L131" s="39"/>
      <c r="M131" s="203"/>
      <c r="N131" s="204"/>
      <c r="O131" s="65"/>
      <c r="P131" s="65"/>
      <c r="Q131" s="65"/>
      <c r="R131" s="65"/>
      <c r="S131" s="65"/>
      <c r="T131" s="66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7" t="s">
        <v>142</v>
      </c>
      <c r="AU131" s="17" t="s">
        <v>84</v>
      </c>
    </row>
    <row r="132" spans="1:65" s="13" customFormat="1" ht="10.199999999999999">
      <c r="B132" s="205"/>
      <c r="C132" s="206"/>
      <c r="D132" s="201" t="s">
        <v>144</v>
      </c>
      <c r="E132" s="207" t="s">
        <v>28</v>
      </c>
      <c r="F132" s="208" t="s">
        <v>513</v>
      </c>
      <c r="G132" s="206"/>
      <c r="H132" s="207" t="s">
        <v>28</v>
      </c>
      <c r="I132" s="209"/>
      <c r="J132" s="206"/>
      <c r="K132" s="206"/>
      <c r="L132" s="210"/>
      <c r="M132" s="211"/>
      <c r="N132" s="212"/>
      <c r="O132" s="212"/>
      <c r="P132" s="212"/>
      <c r="Q132" s="212"/>
      <c r="R132" s="212"/>
      <c r="S132" s="212"/>
      <c r="T132" s="213"/>
      <c r="AT132" s="214" t="s">
        <v>144</v>
      </c>
      <c r="AU132" s="214" t="s">
        <v>84</v>
      </c>
      <c r="AV132" s="13" t="s">
        <v>82</v>
      </c>
      <c r="AW132" s="13" t="s">
        <v>35</v>
      </c>
      <c r="AX132" s="13" t="s">
        <v>74</v>
      </c>
      <c r="AY132" s="214" t="s">
        <v>133</v>
      </c>
    </row>
    <row r="133" spans="1:65" s="14" customFormat="1" ht="10.199999999999999">
      <c r="B133" s="215"/>
      <c r="C133" s="216"/>
      <c r="D133" s="201" t="s">
        <v>144</v>
      </c>
      <c r="E133" s="217" t="s">
        <v>28</v>
      </c>
      <c r="F133" s="218" t="s">
        <v>82</v>
      </c>
      <c r="G133" s="216"/>
      <c r="H133" s="219">
        <v>1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144</v>
      </c>
      <c r="AU133" s="225" t="s">
        <v>84</v>
      </c>
      <c r="AV133" s="14" t="s">
        <v>84</v>
      </c>
      <c r="AW133" s="14" t="s">
        <v>35</v>
      </c>
      <c r="AX133" s="14" t="s">
        <v>82</v>
      </c>
      <c r="AY133" s="225" t="s">
        <v>133</v>
      </c>
    </row>
    <row r="134" spans="1:65" s="12" customFormat="1" ht="22.8" customHeight="1">
      <c r="B134" s="172"/>
      <c r="C134" s="173"/>
      <c r="D134" s="174" t="s">
        <v>73</v>
      </c>
      <c r="E134" s="186" t="s">
        <v>514</v>
      </c>
      <c r="F134" s="186" t="s">
        <v>515</v>
      </c>
      <c r="G134" s="173"/>
      <c r="H134" s="173"/>
      <c r="I134" s="176"/>
      <c r="J134" s="187">
        <f>BK134</f>
        <v>0</v>
      </c>
      <c r="K134" s="173"/>
      <c r="L134" s="178"/>
      <c r="M134" s="179"/>
      <c r="N134" s="180"/>
      <c r="O134" s="180"/>
      <c r="P134" s="181">
        <f>SUM(P135:P136)</f>
        <v>0</v>
      </c>
      <c r="Q134" s="180"/>
      <c r="R134" s="181">
        <f>SUM(R135:R136)</f>
        <v>0</v>
      </c>
      <c r="S134" s="180"/>
      <c r="T134" s="182">
        <f>SUM(T135:T136)</f>
        <v>0</v>
      </c>
      <c r="AR134" s="183" t="s">
        <v>140</v>
      </c>
      <c r="AT134" s="184" t="s">
        <v>73</v>
      </c>
      <c r="AU134" s="184" t="s">
        <v>82</v>
      </c>
      <c r="AY134" s="183" t="s">
        <v>133</v>
      </c>
      <c r="BK134" s="185">
        <f>SUM(BK135:BK136)</f>
        <v>0</v>
      </c>
    </row>
    <row r="135" spans="1:65" s="2" customFormat="1" ht="16.5" customHeight="1">
      <c r="A135" s="34"/>
      <c r="B135" s="35"/>
      <c r="C135" s="188" t="s">
        <v>202</v>
      </c>
      <c r="D135" s="188" t="s">
        <v>135</v>
      </c>
      <c r="E135" s="189" t="s">
        <v>516</v>
      </c>
      <c r="F135" s="190" t="s">
        <v>517</v>
      </c>
      <c r="G135" s="191" t="s">
        <v>458</v>
      </c>
      <c r="H135" s="192">
        <v>1</v>
      </c>
      <c r="I135" s="193"/>
      <c r="J135" s="194">
        <f>ROUND(I135*H135,2)</f>
        <v>0</v>
      </c>
      <c r="K135" s="190" t="s">
        <v>28</v>
      </c>
      <c r="L135" s="39"/>
      <c r="M135" s="195" t="s">
        <v>28</v>
      </c>
      <c r="N135" s="196" t="s">
        <v>47</v>
      </c>
      <c r="O135" s="65"/>
      <c r="P135" s="197">
        <f>O135*H135</f>
        <v>0</v>
      </c>
      <c r="Q135" s="197">
        <v>0</v>
      </c>
      <c r="R135" s="197">
        <f>Q135*H135</f>
        <v>0</v>
      </c>
      <c r="S135" s="197">
        <v>0</v>
      </c>
      <c r="T135" s="198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199" t="s">
        <v>518</v>
      </c>
      <c r="AT135" s="199" t="s">
        <v>135</v>
      </c>
      <c r="AU135" s="199" t="s">
        <v>84</v>
      </c>
      <c r="AY135" s="17" t="s">
        <v>133</v>
      </c>
      <c r="BE135" s="200">
        <f>IF(N135="základní",J135,0)</f>
        <v>0</v>
      </c>
      <c r="BF135" s="200">
        <f>IF(N135="snížená",J135,0)</f>
        <v>0</v>
      </c>
      <c r="BG135" s="200">
        <f>IF(N135="zákl. přenesená",J135,0)</f>
        <v>0</v>
      </c>
      <c r="BH135" s="200">
        <f>IF(N135="sníž. přenesená",J135,0)</f>
        <v>0</v>
      </c>
      <c r="BI135" s="200">
        <f>IF(N135="nulová",J135,0)</f>
        <v>0</v>
      </c>
      <c r="BJ135" s="17" t="s">
        <v>140</v>
      </c>
      <c r="BK135" s="200">
        <f>ROUND(I135*H135,2)</f>
        <v>0</v>
      </c>
      <c r="BL135" s="17" t="s">
        <v>518</v>
      </c>
      <c r="BM135" s="199" t="s">
        <v>519</v>
      </c>
    </row>
    <row r="136" spans="1:65" s="2" customFormat="1" ht="10.199999999999999">
      <c r="A136" s="34"/>
      <c r="B136" s="35"/>
      <c r="C136" s="36"/>
      <c r="D136" s="201" t="s">
        <v>142</v>
      </c>
      <c r="E136" s="36"/>
      <c r="F136" s="202" t="s">
        <v>517</v>
      </c>
      <c r="G136" s="36"/>
      <c r="H136" s="36"/>
      <c r="I136" s="109"/>
      <c r="J136" s="36"/>
      <c r="K136" s="36"/>
      <c r="L136" s="39"/>
      <c r="M136" s="203"/>
      <c r="N136" s="204"/>
      <c r="O136" s="65"/>
      <c r="P136" s="65"/>
      <c r="Q136" s="65"/>
      <c r="R136" s="65"/>
      <c r="S136" s="65"/>
      <c r="T136" s="66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142</v>
      </c>
      <c r="AU136" s="17" t="s">
        <v>84</v>
      </c>
    </row>
    <row r="137" spans="1:65" s="12" customFormat="1" ht="22.8" customHeight="1">
      <c r="B137" s="172"/>
      <c r="C137" s="173"/>
      <c r="D137" s="174" t="s">
        <v>73</v>
      </c>
      <c r="E137" s="186" t="s">
        <v>520</v>
      </c>
      <c r="F137" s="186" t="s">
        <v>521</v>
      </c>
      <c r="G137" s="173"/>
      <c r="H137" s="173"/>
      <c r="I137" s="176"/>
      <c r="J137" s="187">
        <f>BK137</f>
        <v>0</v>
      </c>
      <c r="K137" s="173"/>
      <c r="L137" s="178"/>
      <c r="M137" s="179"/>
      <c r="N137" s="180"/>
      <c r="O137" s="180"/>
      <c r="P137" s="181">
        <f>SUM(P138:P182)</f>
        <v>0</v>
      </c>
      <c r="Q137" s="180"/>
      <c r="R137" s="181">
        <f>SUM(R138:R182)</f>
        <v>0</v>
      </c>
      <c r="S137" s="180"/>
      <c r="T137" s="182">
        <f>SUM(T138:T182)</f>
        <v>0</v>
      </c>
      <c r="AR137" s="183" t="s">
        <v>140</v>
      </c>
      <c r="AT137" s="184" t="s">
        <v>73</v>
      </c>
      <c r="AU137" s="184" t="s">
        <v>82</v>
      </c>
      <c r="AY137" s="183" t="s">
        <v>133</v>
      </c>
      <c r="BK137" s="185">
        <f>SUM(BK138:BK182)</f>
        <v>0</v>
      </c>
    </row>
    <row r="138" spans="1:65" s="2" customFormat="1" ht="24" customHeight="1">
      <c r="A138" s="34"/>
      <c r="B138" s="35"/>
      <c r="C138" s="188" t="s">
        <v>210</v>
      </c>
      <c r="D138" s="188" t="s">
        <v>135</v>
      </c>
      <c r="E138" s="189" t="s">
        <v>522</v>
      </c>
      <c r="F138" s="190" t="s">
        <v>523</v>
      </c>
      <c r="G138" s="191" t="s">
        <v>458</v>
      </c>
      <c r="H138" s="192">
        <v>1</v>
      </c>
      <c r="I138" s="193"/>
      <c r="J138" s="194">
        <f>ROUND(I138*H138,2)</f>
        <v>0</v>
      </c>
      <c r="K138" s="190" t="s">
        <v>28</v>
      </c>
      <c r="L138" s="39"/>
      <c r="M138" s="195" t="s">
        <v>28</v>
      </c>
      <c r="N138" s="196" t="s">
        <v>47</v>
      </c>
      <c r="O138" s="65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99" t="s">
        <v>518</v>
      </c>
      <c r="AT138" s="199" t="s">
        <v>135</v>
      </c>
      <c r="AU138" s="199" t="s">
        <v>84</v>
      </c>
      <c r="AY138" s="17" t="s">
        <v>133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7" t="s">
        <v>140</v>
      </c>
      <c r="BK138" s="200">
        <f>ROUND(I138*H138,2)</f>
        <v>0</v>
      </c>
      <c r="BL138" s="17" t="s">
        <v>518</v>
      </c>
      <c r="BM138" s="199" t="s">
        <v>524</v>
      </c>
    </row>
    <row r="139" spans="1:65" s="2" customFormat="1" ht="19.2">
      <c r="A139" s="34"/>
      <c r="B139" s="35"/>
      <c r="C139" s="36"/>
      <c r="D139" s="201" t="s">
        <v>142</v>
      </c>
      <c r="E139" s="36"/>
      <c r="F139" s="202" t="s">
        <v>523</v>
      </c>
      <c r="G139" s="36"/>
      <c r="H139" s="36"/>
      <c r="I139" s="109"/>
      <c r="J139" s="36"/>
      <c r="K139" s="36"/>
      <c r="L139" s="39"/>
      <c r="M139" s="203"/>
      <c r="N139" s="204"/>
      <c r="O139" s="65"/>
      <c r="P139" s="65"/>
      <c r="Q139" s="65"/>
      <c r="R139" s="65"/>
      <c r="S139" s="65"/>
      <c r="T139" s="66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142</v>
      </c>
      <c r="AU139" s="17" t="s">
        <v>84</v>
      </c>
    </row>
    <row r="140" spans="1:65" s="2" customFormat="1" ht="16.5" customHeight="1">
      <c r="A140" s="34"/>
      <c r="B140" s="35"/>
      <c r="C140" s="188" t="s">
        <v>218</v>
      </c>
      <c r="D140" s="188" t="s">
        <v>135</v>
      </c>
      <c r="E140" s="189" t="s">
        <v>525</v>
      </c>
      <c r="F140" s="190" t="s">
        <v>526</v>
      </c>
      <c r="G140" s="191" t="s">
        <v>458</v>
      </c>
      <c r="H140" s="192">
        <v>1</v>
      </c>
      <c r="I140" s="193"/>
      <c r="J140" s="194">
        <f>ROUND(I140*H140,2)</f>
        <v>0</v>
      </c>
      <c r="K140" s="190" t="s">
        <v>28</v>
      </c>
      <c r="L140" s="39"/>
      <c r="M140" s="195" t="s">
        <v>28</v>
      </c>
      <c r="N140" s="196" t="s">
        <v>47</v>
      </c>
      <c r="O140" s="65"/>
      <c r="P140" s="197">
        <f>O140*H140</f>
        <v>0</v>
      </c>
      <c r="Q140" s="197">
        <v>0</v>
      </c>
      <c r="R140" s="197">
        <f>Q140*H140</f>
        <v>0</v>
      </c>
      <c r="S140" s="197">
        <v>0</v>
      </c>
      <c r="T140" s="198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199" t="s">
        <v>518</v>
      </c>
      <c r="AT140" s="199" t="s">
        <v>135</v>
      </c>
      <c r="AU140" s="199" t="s">
        <v>84</v>
      </c>
      <c r="AY140" s="17" t="s">
        <v>133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7" t="s">
        <v>140</v>
      </c>
      <c r="BK140" s="200">
        <f>ROUND(I140*H140,2)</f>
        <v>0</v>
      </c>
      <c r="BL140" s="17" t="s">
        <v>518</v>
      </c>
      <c r="BM140" s="199" t="s">
        <v>527</v>
      </c>
    </row>
    <row r="141" spans="1:65" s="2" customFormat="1" ht="10.199999999999999">
      <c r="A141" s="34"/>
      <c r="B141" s="35"/>
      <c r="C141" s="36"/>
      <c r="D141" s="201" t="s">
        <v>142</v>
      </c>
      <c r="E141" s="36"/>
      <c r="F141" s="202" t="s">
        <v>526</v>
      </c>
      <c r="G141" s="36"/>
      <c r="H141" s="36"/>
      <c r="I141" s="109"/>
      <c r="J141" s="36"/>
      <c r="K141" s="36"/>
      <c r="L141" s="39"/>
      <c r="M141" s="203"/>
      <c r="N141" s="204"/>
      <c r="O141" s="65"/>
      <c r="P141" s="65"/>
      <c r="Q141" s="65"/>
      <c r="R141" s="65"/>
      <c r="S141" s="65"/>
      <c r="T141" s="66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142</v>
      </c>
      <c r="AU141" s="17" t="s">
        <v>84</v>
      </c>
    </row>
    <row r="142" spans="1:65" s="2" customFormat="1" ht="24" customHeight="1">
      <c r="A142" s="34"/>
      <c r="B142" s="35"/>
      <c r="C142" s="188" t="s">
        <v>224</v>
      </c>
      <c r="D142" s="188" t="s">
        <v>135</v>
      </c>
      <c r="E142" s="189" t="s">
        <v>528</v>
      </c>
      <c r="F142" s="190" t="s">
        <v>529</v>
      </c>
      <c r="G142" s="191" t="s">
        <v>458</v>
      </c>
      <c r="H142" s="192">
        <v>1</v>
      </c>
      <c r="I142" s="193"/>
      <c r="J142" s="194">
        <f>ROUND(I142*H142,2)</f>
        <v>0</v>
      </c>
      <c r="K142" s="190" t="s">
        <v>28</v>
      </c>
      <c r="L142" s="39"/>
      <c r="M142" s="195" t="s">
        <v>28</v>
      </c>
      <c r="N142" s="196" t="s">
        <v>47</v>
      </c>
      <c r="O142" s="65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199" t="s">
        <v>518</v>
      </c>
      <c r="AT142" s="199" t="s">
        <v>135</v>
      </c>
      <c r="AU142" s="199" t="s">
        <v>84</v>
      </c>
      <c r="AY142" s="17" t="s">
        <v>133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7" t="s">
        <v>140</v>
      </c>
      <c r="BK142" s="200">
        <f>ROUND(I142*H142,2)</f>
        <v>0</v>
      </c>
      <c r="BL142" s="17" t="s">
        <v>518</v>
      </c>
      <c r="BM142" s="199" t="s">
        <v>530</v>
      </c>
    </row>
    <row r="143" spans="1:65" s="2" customFormat="1" ht="19.2">
      <c r="A143" s="34"/>
      <c r="B143" s="35"/>
      <c r="C143" s="36"/>
      <c r="D143" s="201" t="s">
        <v>142</v>
      </c>
      <c r="E143" s="36"/>
      <c r="F143" s="202" t="s">
        <v>529</v>
      </c>
      <c r="G143" s="36"/>
      <c r="H143" s="36"/>
      <c r="I143" s="109"/>
      <c r="J143" s="36"/>
      <c r="K143" s="36"/>
      <c r="L143" s="39"/>
      <c r="M143" s="203"/>
      <c r="N143" s="204"/>
      <c r="O143" s="65"/>
      <c r="P143" s="65"/>
      <c r="Q143" s="65"/>
      <c r="R143" s="65"/>
      <c r="S143" s="65"/>
      <c r="T143" s="66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7" t="s">
        <v>142</v>
      </c>
      <c r="AU143" s="17" t="s">
        <v>84</v>
      </c>
    </row>
    <row r="144" spans="1:65" s="2" customFormat="1" ht="16.5" customHeight="1">
      <c r="A144" s="34"/>
      <c r="B144" s="35"/>
      <c r="C144" s="188" t="s">
        <v>234</v>
      </c>
      <c r="D144" s="188" t="s">
        <v>135</v>
      </c>
      <c r="E144" s="189" t="s">
        <v>531</v>
      </c>
      <c r="F144" s="190" t="s">
        <v>532</v>
      </c>
      <c r="G144" s="191" t="s">
        <v>458</v>
      </c>
      <c r="H144" s="192">
        <v>1</v>
      </c>
      <c r="I144" s="193"/>
      <c r="J144" s="194">
        <f>ROUND(I144*H144,2)</f>
        <v>0</v>
      </c>
      <c r="K144" s="190" t="s">
        <v>28</v>
      </c>
      <c r="L144" s="39"/>
      <c r="M144" s="195" t="s">
        <v>28</v>
      </c>
      <c r="N144" s="196" t="s">
        <v>47</v>
      </c>
      <c r="O144" s="65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199" t="s">
        <v>518</v>
      </c>
      <c r="AT144" s="199" t="s">
        <v>135</v>
      </c>
      <c r="AU144" s="199" t="s">
        <v>84</v>
      </c>
      <c r="AY144" s="17" t="s">
        <v>133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7" t="s">
        <v>140</v>
      </c>
      <c r="BK144" s="200">
        <f>ROUND(I144*H144,2)</f>
        <v>0</v>
      </c>
      <c r="BL144" s="17" t="s">
        <v>518</v>
      </c>
      <c r="BM144" s="199" t="s">
        <v>533</v>
      </c>
    </row>
    <row r="145" spans="1:65" s="2" customFormat="1" ht="10.199999999999999">
      <c r="A145" s="34"/>
      <c r="B145" s="35"/>
      <c r="C145" s="36"/>
      <c r="D145" s="201" t="s">
        <v>142</v>
      </c>
      <c r="E145" s="36"/>
      <c r="F145" s="202" t="s">
        <v>534</v>
      </c>
      <c r="G145" s="36"/>
      <c r="H145" s="36"/>
      <c r="I145" s="109"/>
      <c r="J145" s="36"/>
      <c r="K145" s="36"/>
      <c r="L145" s="39"/>
      <c r="M145" s="203"/>
      <c r="N145" s="204"/>
      <c r="O145" s="65"/>
      <c r="P145" s="65"/>
      <c r="Q145" s="65"/>
      <c r="R145" s="65"/>
      <c r="S145" s="65"/>
      <c r="T145" s="66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142</v>
      </c>
      <c r="AU145" s="17" t="s">
        <v>84</v>
      </c>
    </row>
    <row r="146" spans="1:65" s="2" customFormat="1" ht="16.5" customHeight="1">
      <c r="A146" s="34"/>
      <c r="B146" s="35"/>
      <c r="C146" s="188" t="s">
        <v>8</v>
      </c>
      <c r="D146" s="188" t="s">
        <v>135</v>
      </c>
      <c r="E146" s="189" t="s">
        <v>535</v>
      </c>
      <c r="F146" s="190" t="s">
        <v>536</v>
      </c>
      <c r="G146" s="191" t="s">
        <v>458</v>
      </c>
      <c r="H146" s="192">
        <v>1</v>
      </c>
      <c r="I146" s="193"/>
      <c r="J146" s="194">
        <f>ROUND(I146*H146,2)</f>
        <v>0</v>
      </c>
      <c r="K146" s="190" t="s">
        <v>28</v>
      </c>
      <c r="L146" s="39"/>
      <c r="M146" s="195" t="s">
        <v>28</v>
      </c>
      <c r="N146" s="196" t="s">
        <v>47</v>
      </c>
      <c r="O146" s="65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99" t="s">
        <v>518</v>
      </c>
      <c r="AT146" s="199" t="s">
        <v>135</v>
      </c>
      <c r="AU146" s="199" t="s">
        <v>84</v>
      </c>
      <c r="AY146" s="17" t="s">
        <v>133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7" t="s">
        <v>140</v>
      </c>
      <c r="BK146" s="200">
        <f>ROUND(I146*H146,2)</f>
        <v>0</v>
      </c>
      <c r="BL146" s="17" t="s">
        <v>518</v>
      </c>
      <c r="BM146" s="199" t="s">
        <v>537</v>
      </c>
    </row>
    <row r="147" spans="1:65" s="2" customFormat="1" ht="10.199999999999999">
      <c r="A147" s="34"/>
      <c r="B147" s="35"/>
      <c r="C147" s="36"/>
      <c r="D147" s="201" t="s">
        <v>142</v>
      </c>
      <c r="E147" s="36"/>
      <c r="F147" s="202" t="s">
        <v>536</v>
      </c>
      <c r="G147" s="36"/>
      <c r="H147" s="36"/>
      <c r="I147" s="109"/>
      <c r="J147" s="36"/>
      <c r="K147" s="36"/>
      <c r="L147" s="39"/>
      <c r="M147" s="203"/>
      <c r="N147" s="204"/>
      <c r="O147" s="65"/>
      <c r="P147" s="65"/>
      <c r="Q147" s="65"/>
      <c r="R147" s="65"/>
      <c r="S147" s="65"/>
      <c r="T147" s="66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142</v>
      </c>
      <c r="AU147" s="17" t="s">
        <v>84</v>
      </c>
    </row>
    <row r="148" spans="1:65" s="2" customFormat="1" ht="16.5" customHeight="1">
      <c r="A148" s="34"/>
      <c r="B148" s="35"/>
      <c r="C148" s="188" t="s">
        <v>249</v>
      </c>
      <c r="D148" s="188" t="s">
        <v>135</v>
      </c>
      <c r="E148" s="189" t="s">
        <v>538</v>
      </c>
      <c r="F148" s="190" t="s">
        <v>539</v>
      </c>
      <c r="G148" s="191" t="s">
        <v>458</v>
      </c>
      <c r="H148" s="192">
        <v>1</v>
      </c>
      <c r="I148" s="193"/>
      <c r="J148" s="194">
        <f>ROUND(I148*H148,2)</f>
        <v>0</v>
      </c>
      <c r="K148" s="190" t="s">
        <v>28</v>
      </c>
      <c r="L148" s="39"/>
      <c r="M148" s="195" t="s">
        <v>28</v>
      </c>
      <c r="N148" s="196" t="s">
        <v>47</v>
      </c>
      <c r="O148" s="65"/>
      <c r="P148" s="197">
        <f>O148*H148</f>
        <v>0</v>
      </c>
      <c r="Q148" s="197">
        <v>0</v>
      </c>
      <c r="R148" s="197">
        <f>Q148*H148</f>
        <v>0</v>
      </c>
      <c r="S148" s="197">
        <v>0</v>
      </c>
      <c r="T148" s="198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199" t="s">
        <v>518</v>
      </c>
      <c r="AT148" s="199" t="s">
        <v>135</v>
      </c>
      <c r="AU148" s="199" t="s">
        <v>84</v>
      </c>
      <c r="AY148" s="17" t="s">
        <v>133</v>
      </c>
      <c r="BE148" s="200">
        <f>IF(N148="základní",J148,0)</f>
        <v>0</v>
      </c>
      <c r="BF148" s="200">
        <f>IF(N148="snížená",J148,0)</f>
        <v>0</v>
      </c>
      <c r="BG148" s="200">
        <f>IF(N148="zákl. přenesená",J148,0)</f>
        <v>0</v>
      </c>
      <c r="BH148" s="200">
        <f>IF(N148="sníž. přenesená",J148,0)</f>
        <v>0</v>
      </c>
      <c r="BI148" s="200">
        <f>IF(N148="nulová",J148,0)</f>
        <v>0</v>
      </c>
      <c r="BJ148" s="17" t="s">
        <v>140</v>
      </c>
      <c r="BK148" s="200">
        <f>ROUND(I148*H148,2)</f>
        <v>0</v>
      </c>
      <c r="BL148" s="17" t="s">
        <v>518</v>
      </c>
      <c r="BM148" s="199" t="s">
        <v>540</v>
      </c>
    </row>
    <row r="149" spans="1:65" s="2" customFormat="1" ht="10.199999999999999">
      <c r="A149" s="34"/>
      <c r="B149" s="35"/>
      <c r="C149" s="36"/>
      <c r="D149" s="201" t="s">
        <v>142</v>
      </c>
      <c r="E149" s="36"/>
      <c r="F149" s="202" t="s">
        <v>539</v>
      </c>
      <c r="G149" s="36"/>
      <c r="H149" s="36"/>
      <c r="I149" s="109"/>
      <c r="J149" s="36"/>
      <c r="K149" s="36"/>
      <c r="L149" s="39"/>
      <c r="M149" s="203"/>
      <c r="N149" s="204"/>
      <c r="O149" s="65"/>
      <c r="P149" s="65"/>
      <c r="Q149" s="65"/>
      <c r="R149" s="65"/>
      <c r="S149" s="65"/>
      <c r="T149" s="66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142</v>
      </c>
      <c r="AU149" s="17" t="s">
        <v>84</v>
      </c>
    </row>
    <row r="150" spans="1:65" s="2" customFormat="1" ht="16.5" customHeight="1">
      <c r="A150" s="34"/>
      <c r="B150" s="35"/>
      <c r="C150" s="188" t="s">
        <v>258</v>
      </c>
      <c r="D150" s="188" t="s">
        <v>135</v>
      </c>
      <c r="E150" s="189" t="s">
        <v>541</v>
      </c>
      <c r="F150" s="190" t="s">
        <v>542</v>
      </c>
      <c r="G150" s="191" t="s">
        <v>458</v>
      </c>
      <c r="H150" s="192">
        <v>1</v>
      </c>
      <c r="I150" s="193"/>
      <c r="J150" s="194">
        <f>ROUND(I150*H150,2)</f>
        <v>0</v>
      </c>
      <c r="K150" s="190" t="s">
        <v>28</v>
      </c>
      <c r="L150" s="39"/>
      <c r="M150" s="195" t="s">
        <v>28</v>
      </c>
      <c r="N150" s="196" t="s">
        <v>47</v>
      </c>
      <c r="O150" s="65"/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99" t="s">
        <v>518</v>
      </c>
      <c r="AT150" s="199" t="s">
        <v>135</v>
      </c>
      <c r="AU150" s="199" t="s">
        <v>84</v>
      </c>
      <c r="AY150" s="17" t="s">
        <v>133</v>
      </c>
      <c r="BE150" s="200">
        <f>IF(N150="základní",J150,0)</f>
        <v>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7" t="s">
        <v>140</v>
      </c>
      <c r="BK150" s="200">
        <f>ROUND(I150*H150,2)</f>
        <v>0</v>
      </c>
      <c r="BL150" s="17" t="s">
        <v>518</v>
      </c>
      <c r="BM150" s="199" t="s">
        <v>543</v>
      </c>
    </row>
    <row r="151" spans="1:65" s="2" customFormat="1" ht="10.199999999999999">
      <c r="A151" s="34"/>
      <c r="B151" s="35"/>
      <c r="C151" s="36"/>
      <c r="D151" s="201" t="s">
        <v>142</v>
      </c>
      <c r="E151" s="36"/>
      <c r="F151" s="202" t="s">
        <v>542</v>
      </c>
      <c r="G151" s="36"/>
      <c r="H151" s="36"/>
      <c r="I151" s="109"/>
      <c r="J151" s="36"/>
      <c r="K151" s="36"/>
      <c r="L151" s="39"/>
      <c r="M151" s="203"/>
      <c r="N151" s="204"/>
      <c r="O151" s="65"/>
      <c r="P151" s="65"/>
      <c r="Q151" s="65"/>
      <c r="R151" s="65"/>
      <c r="S151" s="65"/>
      <c r="T151" s="66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142</v>
      </c>
      <c r="AU151" s="17" t="s">
        <v>84</v>
      </c>
    </row>
    <row r="152" spans="1:65" s="13" customFormat="1" ht="10.199999999999999">
      <c r="B152" s="205"/>
      <c r="C152" s="206"/>
      <c r="D152" s="201" t="s">
        <v>144</v>
      </c>
      <c r="E152" s="207" t="s">
        <v>28</v>
      </c>
      <c r="F152" s="208" t="s">
        <v>544</v>
      </c>
      <c r="G152" s="206"/>
      <c r="H152" s="207" t="s">
        <v>28</v>
      </c>
      <c r="I152" s="209"/>
      <c r="J152" s="206"/>
      <c r="K152" s="206"/>
      <c r="L152" s="210"/>
      <c r="M152" s="211"/>
      <c r="N152" s="212"/>
      <c r="O152" s="212"/>
      <c r="P152" s="212"/>
      <c r="Q152" s="212"/>
      <c r="R152" s="212"/>
      <c r="S152" s="212"/>
      <c r="T152" s="213"/>
      <c r="AT152" s="214" t="s">
        <v>144</v>
      </c>
      <c r="AU152" s="214" t="s">
        <v>84</v>
      </c>
      <c r="AV152" s="13" t="s">
        <v>82</v>
      </c>
      <c r="AW152" s="13" t="s">
        <v>35</v>
      </c>
      <c r="AX152" s="13" t="s">
        <v>74</v>
      </c>
      <c r="AY152" s="214" t="s">
        <v>133</v>
      </c>
    </row>
    <row r="153" spans="1:65" s="13" customFormat="1" ht="10.199999999999999">
      <c r="B153" s="205"/>
      <c r="C153" s="206"/>
      <c r="D153" s="201" t="s">
        <v>144</v>
      </c>
      <c r="E153" s="207" t="s">
        <v>28</v>
      </c>
      <c r="F153" s="208" t="s">
        <v>545</v>
      </c>
      <c r="G153" s="206"/>
      <c r="H153" s="207" t="s">
        <v>28</v>
      </c>
      <c r="I153" s="209"/>
      <c r="J153" s="206"/>
      <c r="K153" s="206"/>
      <c r="L153" s="210"/>
      <c r="M153" s="211"/>
      <c r="N153" s="212"/>
      <c r="O153" s="212"/>
      <c r="P153" s="212"/>
      <c r="Q153" s="212"/>
      <c r="R153" s="212"/>
      <c r="S153" s="212"/>
      <c r="T153" s="213"/>
      <c r="AT153" s="214" t="s">
        <v>144</v>
      </c>
      <c r="AU153" s="214" t="s">
        <v>84</v>
      </c>
      <c r="AV153" s="13" t="s">
        <v>82</v>
      </c>
      <c r="AW153" s="13" t="s">
        <v>35</v>
      </c>
      <c r="AX153" s="13" t="s">
        <v>74</v>
      </c>
      <c r="AY153" s="214" t="s">
        <v>133</v>
      </c>
    </row>
    <row r="154" spans="1:65" s="13" customFormat="1" ht="10.199999999999999">
      <c r="B154" s="205"/>
      <c r="C154" s="206"/>
      <c r="D154" s="201" t="s">
        <v>144</v>
      </c>
      <c r="E154" s="207" t="s">
        <v>28</v>
      </c>
      <c r="F154" s="208" t="s">
        <v>546</v>
      </c>
      <c r="G154" s="206"/>
      <c r="H154" s="207" t="s">
        <v>28</v>
      </c>
      <c r="I154" s="209"/>
      <c r="J154" s="206"/>
      <c r="K154" s="206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144</v>
      </c>
      <c r="AU154" s="214" t="s">
        <v>84</v>
      </c>
      <c r="AV154" s="13" t="s">
        <v>82</v>
      </c>
      <c r="AW154" s="13" t="s">
        <v>35</v>
      </c>
      <c r="AX154" s="13" t="s">
        <v>74</v>
      </c>
      <c r="AY154" s="214" t="s">
        <v>133</v>
      </c>
    </row>
    <row r="155" spans="1:65" s="13" customFormat="1" ht="10.199999999999999">
      <c r="B155" s="205"/>
      <c r="C155" s="206"/>
      <c r="D155" s="201" t="s">
        <v>144</v>
      </c>
      <c r="E155" s="207" t="s">
        <v>28</v>
      </c>
      <c r="F155" s="208" t="s">
        <v>547</v>
      </c>
      <c r="G155" s="206"/>
      <c r="H155" s="207" t="s">
        <v>28</v>
      </c>
      <c r="I155" s="209"/>
      <c r="J155" s="206"/>
      <c r="K155" s="206"/>
      <c r="L155" s="210"/>
      <c r="M155" s="211"/>
      <c r="N155" s="212"/>
      <c r="O155" s="212"/>
      <c r="P155" s="212"/>
      <c r="Q155" s="212"/>
      <c r="R155" s="212"/>
      <c r="S155" s="212"/>
      <c r="T155" s="213"/>
      <c r="AT155" s="214" t="s">
        <v>144</v>
      </c>
      <c r="AU155" s="214" t="s">
        <v>84</v>
      </c>
      <c r="AV155" s="13" t="s">
        <v>82</v>
      </c>
      <c r="AW155" s="13" t="s">
        <v>35</v>
      </c>
      <c r="AX155" s="13" t="s">
        <v>74</v>
      </c>
      <c r="AY155" s="214" t="s">
        <v>133</v>
      </c>
    </row>
    <row r="156" spans="1:65" s="13" customFormat="1" ht="10.199999999999999">
      <c r="B156" s="205"/>
      <c r="C156" s="206"/>
      <c r="D156" s="201" t="s">
        <v>144</v>
      </c>
      <c r="E156" s="207" t="s">
        <v>28</v>
      </c>
      <c r="F156" s="208" t="s">
        <v>548</v>
      </c>
      <c r="G156" s="206"/>
      <c r="H156" s="207" t="s">
        <v>28</v>
      </c>
      <c r="I156" s="209"/>
      <c r="J156" s="206"/>
      <c r="K156" s="206"/>
      <c r="L156" s="210"/>
      <c r="M156" s="211"/>
      <c r="N156" s="212"/>
      <c r="O156" s="212"/>
      <c r="P156" s="212"/>
      <c r="Q156" s="212"/>
      <c r="R156" s="212"/>
      <c r="S156" s="212"/>
      <c r="T156" s="213"/>
      <c r="AT156" s="214" t="s">
        <v>144</v>
      </c>
      <c r="AU156" s="214" t="s">
        <v>84</v>
      </c>
      <c r="AV156" s="13" t="s">
        <v>82</v>
      </c>
      <c r="AW156" s="13" t="s">
        <v>35</v>
      </c>
      <c r="AX156" s="13" t="s">
        <v>74</v>
      </c>
      <c r="AY156" s="214" t="s">
        <v>133</v>
      </c>
    </row>
    <row r="157" spans="1:65" s="13" customFormat="1" ht="10.199999999999999">
      <c r="B157" s="205"/>
      <c r="C157" s="206"/>
      <c r="D157" s="201" t="s">
        <v>144</v>
      </c>
      <c r="E157" s="207" t="s">
        <v>28</v>
      </c>
      <c r="F157" s="208" t="s">
        <v>549</v>
      </c>
      <c r="G157" s="206"/>
      <c r="H157" s="207" t="s">
        <v>28</v>
      </c>
      <c r="I157" s="209"/>
      <c r="J157" s="206"/>
      <c r="K157" s="206"/>
      <c r="L157" s="210"/>
      <c r="M157" s="211"/>
      <c r="N157" s="212"/>
      <c r="O157" s="212"/>
      <c r="P157" s="212"/>
      <c r="Q157" s="212"/>
      <c r="R157" s="212"/>
      <c r="S157" s="212"/>
      <c r="T157" s="213"/>
      <c r="AT157" s="214" t="s">
        <v>144</v>
      </c>
      <c r="AU157" s="214" t="s">
        <v>84</v>
      </c>
      <c r="AV157" s="13" t="s">
        <v>82</v>
      </c>
      <c r="AW157" s="13" t="s">
        <v>35</v>
      </c>
      <c r="AX157" s="13" t="s">
        <v>74</v>
      </c>
      <c r="AY157" s="214" t="s">
        <v>133</v>
      </c>
    </row>
    <row r="158" spans="1:65" s="13" customFormat="1" ht="10.199999999999999">
      <c r="B158" s="205"/>
      <c r="C158" s="206"/>
      <c r="D158" s="201" t="s">
        <v>144</v>
      </c>
      <c r="E158" s="207" t="s">
        <v>28</v>
      </c>
      <c r="F158" s="208" t="s">
        <v>550</v>
      </c>
      <c r="G158" s="206"/>
      <c r="H158" s="207" t="s">
        <v>28</v>
      </c>
      <c r="I158" s="209"/>
      <c r="J158" s="206"/>
      <c r="K158" s="206"/>
      <c r="L158" s="210"/>
      <c r="M158" s="211"/>
      <c r="N158" s="212"/>
      <c r="O158" s="212"/>
      <c r="P158" s="212"/>
      <c r="Q158" s="212"/>
      <c r="R158" s="212"/>
      <c r="S158" s="212"/>
      <c r="T158" s="213"/>
      <c r="AT158" s="214" t="s">
        <v>144</v>
      </c>
      <c r="AU158" s="214" t="s">
        <v>84</v>
      </c>
      <c r="AV158" s="13" t="s">
        <v>82</v>
      </c>
      <c r="AW158" s="13" t="s">
        <v>35</v>
      </c>
      <c r="AX158" s="13" t="s">
        <v>74</v>
      </c>
      <c r="AY158" s="214" t="s">
        <v>133</v>
      </c>
    </row>
    <row r="159" spans="1:65" s="14" customFormat="1" ht="10.199999999999999">
      <c r="B159" s="215"/>
      <c r="C159" s="216"/>
      <c r="D159" s="201" t="s">
        <v>144</v>
      </c>
      <c r="E159" s="217" t="s">
        <v>28</v>
      </c>
      <c r="F159" s="218" t="s">
        <v>82</v>
      </c>
      <c r="G159" s="216"/>
      <c r="H159" s="219">
        <v>1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144</v>
      </c>
      <c r="AU159" s="225" t="s">
        <v>84</v>
      </c>
      <c r="AV159" s="14" t="s">
        <v>84</v>
      </c>
      <c r="AW159" s="14" t="s">
        <v>35</v>
      </c>
      <c r="AX159" s="14" t="s">
        <v>82</v>
      </c>
      <c r="AY159" s="225" t="s">
        <v>133</v>
      </c>
    </row>
    <row r="160" spans="1:65" s="2" customFormat="1" ht="16.5" customHeight="1">
      <c r="A160" s="34"/>
      <c r="B160" s="35"/>
      <c r="C160" s="188" t="s">
        <v>241</v>
      </c>
      <c r="D160" s="188" t="s">
        <v>135</v>
      </c>
      <c r="E160" s="189" t="s">
        <v>551</v>
      </c>
      <c r="F160" s="190" t="s">
        <v>552</v>
      </c>
      <c r="G160" s="191" t="s">
        <v>458</v>
      </c>
      <c r="H160" s="192">
        <v>1</v>
      </c>
      <c r="I160" s="193"/>
      <c r="J160" s="194">
        <f>ROUND(I160*H160,2)</f>
        <v>0</v>
      </c>
      <c r="K160" s="190" t="s">
        <v>28</v>
      </c>
      <c r="L160" s="39"/>
      <c r="M160" s="195" t="s">
        <v>28</v>
      </c>
      <c r="N160" s="196" t="s">
        <v>47</v>
      </c>
      <c r="O160" s="65"/>
      <c r="P160" s="197">
        <f>O160*H160</f>
        <v>0</v>
      </c>
      <c r="Q160" s="197">
        <v>0</v>
      </c>
      <c r="R160" s="197">
        <f>Q160*H160</f>
        <v>0</v>
      </c>
      <c r="S160" s="197">
        <v>0</v>
      </c>
      <c r="T160" s="19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99" t="s">
        <v>518</v>
      </c>
      <c r="AT160" s="199" t="s">
        <v>135</v>
      </c>
      <c r="AU160" s="199" t="s">
        <v>84</v>
      </c>
      <c r="AY160" s="17" t="s">
        <v>133</v>
      </c>
      <c r="BE160" s="200">
        <f>IF(N160="základní",J160,0)</f>
        <v>0</v>
      </c>
      <c r="BF160" s="200">
        <f>IF(N160="snížená",J160,0)</f>
        <v>0</v>
      </c>
      <c r="BG160" s="200">
        <f>IF(N160="zákl. přenesená",J160,0)</f>
        <v>0</v>
      </c>
      <c r="BH160" s="200">
        <f>IF(N160="sníž. přenesená",J160,0)</f>
        <v>0</v>
      </c>
      <c r="BI160" s="200">
        <f>IF(N160="nulová",J160,0)</f>
        <v>0</v>
      </c>
      <c r="BJ160" s="17" t="s">
        <v>140</v>
      </c>
      <c r="BK160" s="200">
        <f>ROUND(I160*H160,2)</f>
        <v>0</v>
      </c>
      <c r="BL160" s="17" t="s">
        <v>518</v>
      </c>
      <c r="BM160" s="199" t="s">
        <v>553</v>
      </c>
    </row>
    <row r="161" spans="1:65" s="2" customFormat="1" ht="10.199999999999999">
      <c r="A161" s="34"/>
      <c r="B161" s="35"/>
      <c r="C161" s="36"/>
      <c r="D161" s="201" t="s">
        <v>142</v>
      </c>
      <c r="E161" s="36"/>
      <c r="F161" s="202" t="s">
        <v>552</v>
      </c>
      <c r="G161" s="36"/>
      <c r="H161" s="36"/>
      <c r="I161" s="109"/>
      <c r="J161" s="36"/>
      <c r="K161" s="36"/>
      <c r="L161" s="39"/>
      <c r="M161" s="203"/>
      <c r="N161" s="204"/>
      <c r="O161" s="65"/>
      <c r="P161" s="65"/>
      <c r="Q161" s="65"/>
      <c r="R161" s="65"/>
      <c r="S161" s="65"/>
      <c r="T161" s="66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142</v>
      </c>
      <c r="AU161" s="17" t="s">
        <v>84</v>
      </c>
    </row>
    <row r="162" spans="1:65" s="13" customFormat="1" ht="10.199999999999999">
      <c r="B162" s="205"/>
      <c r="C162" s="206"/>
      <c r="D162" s="201" t="s">
        <v>144</v>
      </c>
      <c r="E162" s="207" t="s">
        <v>28</v>
      </c>
      <c r="F162" s="208" t="s">
        <v>544</v>
      </c>
      <c r="G162" s="206"/>
      <c r="H162" s="207" t="s">
        <v>28</v>
      </c>
      <c r="I162" s="209"/>
      <c r="J162" s="206"/>
      <c r="K162" s="206"/>
      <c r="L162" s="210"/>
      <c r="M162" s="211"/>
      <c r="N162" s="212"/>
      <c r="O162" s="212"/>
      <c r="P162" s="212"/>
      <c r="Q162" s="212"/>
      <c r="R162" s="212"/>
      <c r="S162" s="212"/>
      <c r="T162" s="213"/>
      <c r="AT162" s="214" t="s">
        <v>144</v>
      </c>
      <c r="AU162" s="214" t="s">
        <v>84</v>
      </c>
      <c r="AV162" s="13" t="s">
        <v>82</v>
      </c>
      <c r="AW162" s="13" t="s">
        <v>35</v>
      </c>
      <c r="AX162" s="13" t="s">
        <v>74</v>
      </c>
      <c r="AY162" s="214" t="s">
        <v>133</v>
      </c>
    </row>
    <row r="163" spans="1:65" s="13" customFormat="1" ht="10.199999999999999">
      <c r="B163" s="205"/>
      <c r="C163" s="206"/>
      <c r="D163" s="201" t="s">
        <v>144</v>
      </c>
      <c r="E163" s="207" t="s">
        <v>28</v>
      </c>
      <c r="F163" s="208" t="s">
        <v>554</v>
      </c>
      <c r="G163" s="206"/>
      <c r="H163" s="207" t="s">
        <v>28</v>
      </c>
      <c r="I163" s="209"/>
      <c r="J163" s="206"/>
      <c r="K163" s="206"/>
      <c r="L163" s="210"/>
      <c r="M163" s="211"/>
      <c r="N163" s="212"/>
      <c r="O163" s="212"/>
      <c r="P163" s="212"/>
      <c r="Q163" s="212"/>
      <c r="R163" s="212"/>
      <c r="S163" s="212"/>
      <c r="T163" s="213"/>
      <c r="AT163" s="214" t="s">
        <v>144</v>
      </c>
      <c r="AU163" s="214" t="s">
        <v>84</v>
      </c>
      <c r="AV163" s="13" t="s">
        <v>82</v>
      </c>
      <c r="AW163" s="13" t="s">
        <v>35</v>
      </c>
      <c r="AX163" s="13" t="s">
        <v>74</v>
      </c>
      <c r="AY163" s="214" t="s">
        <v>133</v>
      </c>
    </row>
    <row r="164" spans="1:65" s="13" customFormat="1" ht="10.199999999999999">
      <c r="B164" s="205"/>
      <c r="C164" s="206"/>
      <c r="D164" s="201" t="s">
        <v>144</v>
      </c>
      <c r="E164" s="207" t="s">
        <v>28</v>
      </c>
      <c r="F164" s="208" t="s">
        <v>555</v>
      </c>
      <c r="G164" s="206"/>
      <c r="H164" s="207" t="s">
        <v>28</v>
      </c>
      <c r="I164" s="209"/>
      <c r="J164" s="206"/>
      <c r="K164" s="206"/>
      <c r="L164" s="210"/>
      <c r="M164" s="211"/>
      <c r="N164" s="212"/>
      <c r="O164" s="212"/>
      <c r="P164" s="212"/>
      <c r="Q164" s="212"/>
      <c r="R164" s="212"/>
      <c r="S164" s="212"/>
      <c r="T164" s="213"/>
      <c r="AT164" s="214" t="s">
        <v>144</v>
      </c>
      <c r="AU164" s="214" t="s">
        <v>84</v>
      </c>
      <c r="AV164" s="13" t="s">
        <v>82</v>
      </c>
      <c r="AW164" s="13" t="s">
        <v>35</v>
      </c>
      <c r="AX164" s="13" t="s">
        <v>74</v>
      </c>
      <c r="AY164" s="214" t="s">
        <v>133</v>
      </c>
    </row>
    <row r="165" spans="1:65" s="13" customFormat="1" ht="10.199999999999999">
      <c r="B165" s="205"/>
      <c r="C165" s="206"/>
      <c r="D165" s="201" t="s">
        <v>144</v>
      </c>
      <c r="E165" s="207" t="s">
        <v>28</v>
      </c>
      <c r="F165" s="208" t="s">
        <v>556</v>
      </c>
      <c r="G165" s="206"/>
      <c r="H165" s="207" t="s">
        <v>28</v>
      </c>
      <c r="I165" s="209"/>
      <c r="J165" s="206"/>
      <c r="K165" s="206"/>
      <c r="L165" s="210"/>
      <c r="M165" s="211"/>
      <c r="N165" s="212"/>
      <c r="O165" s="212"/>
      <c r="P165" s="212"/>
      <c r="Q165" s="212"/>
      <c r="R165" s="212"/>
      <c r="S165" s="212"/>
      <c r="T165" s="213"/>
      <c r="AT165" s="214" t="s">
        <v>144</v>
      </c>
      <c r="AU165" s="214" t="s">
        <v>84</v>
      </c>
      <c r="AV165" s="13" t="s">
        <v>82</v>
      </c>
      <c r="AW165" s="13" t="s">
        <v>35</v>
      </c>
      <c r="AX165" s="13" t="s">
        <v>74</v>
      </c>
      <c r="AY165" s="214" t="s">
        <v>133</v>
      </c>
    </row>
    <row r="166" spans="1:65" s="13" customFormat="1" ht="10.199999999999999">
      <c r="B166" s="205"/>
      <c r="C166" s="206"/>
      <c r="D166" s="201" t="s">
        <v>144</v>
      </c>
      <c r="E166" s="207" t="s">
        <v>28</v>
      </c>
      <c r="F166" s="208" t="s">
        <v>557</v>
      </c>
      <c r="G166" s="206"/>
      <c r="H166" s="207" t="s">
        <v>28</v>
      </c>
      <c r="I166" s="209"/>
      <c r="J166" s="206"/>
      <c r="K166" s="206"/>
      <c r="L166" s="210"/>
      <c r="M166" s="211"/>
      <c r="N166" s="212"/>
      <c r="O166" s="212"/>
      <c r="P166" s="212"/>
      <c r="Q166" s="212"/>
      <c r="R166" s="212"/>
      <c r="S166" s="212"/>
      <c r="T166" s="213"/>
      <c r="AT166" s="214" t="s">
        <v>144</v>
      </c>
      <c r="AU166" s="214" t="s">
        <v>84</v>
      </c>
      <c r="AV166" s="13" t="s">
        <v>82</v>
      </c>
      <c r="AW166" s="13" t="s">
        <v>35</v>
      </c>
      <c r="AX166" s="13" t="s">
        <v>74</v>
      </c>
      <c r="AY166" s="214" t="s">
        <v>133</v>
      </c>
    </row>
    <row r="167" spans="1:65" s="14" customFormat="1" ht="10.199999999999999">
      <c r="B167" s="215"/>
      <c r="C167" s="216"/>
      <c r="D167" s="201" t="s">
        <v>144</v>
      </c>
      <c r="E167" s="217" t="s">
        <v>28</v>
      </c>
      <c r="F167" s="218" t="s">
        <v>82</v>
      </c>
      <c r="G167" s="216"/>
      <c r="H167" s="219">
        <v>1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144</v>
      </c>
      <c r="AU167" s="225" t="s">
        <v>84</v>
      </c>
      <c r="AV167" s="14" t="s">
        <v>84</v>
      </c>
      <c r="AW167" s="14" t="s">
        <v>35</v>
      </c>
      <c r="AX167" s="14" t="s">
        <v>82</v>
      </c>
      <c r="AY167" s="225" t="s">
        <v>133</v>
      </c>
    </row>
    <row r="168" spans="1:65" s="2" customFormat="1" ht="16.5" customHeight="1">
      <c r="A168" s="34"/>
      <c r="B168" s="35"/>
      <c r="C168" s="188" t="s">
        <v>273</v>
      </c>
      <c r="D168" s="188" t="s">
        <v>135</v>
      </c>
      <c r="E168" s="189" t="s">
        <v>558</v>
      </c>
      <c r="F168" s="190" t="s">
        <v>559</v>
      </c>
      <c r="G168" s="191" t="s">
        <v>458</v>
      </c>
      <c r="H168" s="192">
        <v>1</v>
      </c>
      <c r="I168" s="193"/>
      <c r="J168" s="194">
        <f>ROUND(I168*H168,2)</f>
        <v>0</v>
      </c>
      <c r="K168" s="190" t="s">
        <v>28</v>
      </c>
      <c r="L168" s="39"/>
      <c r="M168" s="195" t="s">
        <v>28</v>
      </c>
      <c r="N168" s="196" t="s">
        <v>47</v>
      </c>
      <c r="O168" s="65"/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99" t="s">
        <v>518</v>
      </c>
      <c r="AT168" s="199" t="s">
        <v>135</v>
      </c>
      <c r="AU168" s="199" t="s">
        <v>84</v>
      </c>
      <c r="AY168" s="17" t="s">
        <v>133</v>
      </c>
      <c r="BE168" s="200">
        <f>IF(N168="základní",J168,0)</f>
        <v>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7" t="s">
        <v>140</v>
      </c>
      <c r="BK168" s="200">
        <f>ROUND(I168*H168,2)</f>
        <v>0</v>
      </c>
      <c r="BL168" s="17" t="s">
        <v>518</v>
      </c>
      <c r="BM168" s="199" t="s">
        <v>560</v>
      </c>
    </row>
    <row r="169" spans="1:65" s="2" customFormat="1" ht="10.199999999999999">
      <c r="A169" s="34"/>
      <c r="B169" s="35"/>
      <c r="C169" s="36"/>
      <c r="D169" s="201" t="s">
        <v>142</v>
      </c>
      <c r="E169" s="36"/>
      <c r="F169" s="202" t="s">
        <v>559</v>
      </c>
      <c r="G169" s="36"/>
      <c r="H169" s="36"/>
      <c r="I169" s="109"/>
      <c r="J169" s="36"/>
      <c r="K169" s="36"/>
      <c r="L169" s="39"/>
      <c r="M169" s="203"/>
      <c r="N169" s="204"/>
      <c r="O169" s="65"/>
      <c r="P169" s="65"/>
      <c r="Q169" s="65"/>
      <c r="R169" s="65"/>
      <c r="S169" s="65"/>
      <c r="T169" s="66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142</v>
      </c>
      <c r="AU169" s="17" t="s">
        <v>84</v>
      </c>
    </row>
    <row r="170" spans="1:65" s="2" customFormat="1" ht="16.5" customHeight="1">
      <c r="A170" s="34"/>
      <c r="B170" s="35"/>
      <c r="C170" s="188" t="s">
        <v>282</v>
      </c>
      <c r="D170" s="188" t="s">
        <v>135</v>
      </c>
      <c r="E170" s="189" t="s">
        <v>561</v>
      </c>
      <c r="F170" s="190" t="s">
        <v>562</v>
      </c>
      <c r="G170" s="191" t="s">
        <v>458</v>
      </c>
      <c r="H170" s="192">
        <v>1</v>
      </c>
      <c r="I170" s="193"/>
      <c r="J170" s="194">
        <f>ROUND(I170*H170,2)</f>
        <v>0</v>
      </c>
      <c r="K170" s="190" t="s">
        <v>28</v>
      </c>
      <c r="L170" s="39"/>
      <c r="M170" s="195" t="s">
        <v>28</v>
      </c>
      <c r="N170" s="196" t="s">
        <v>47</v>
      </c>
      <c r="O170" s="65"/>
      <c r="P170" s="197">
        <f>O170*H170</f>
        <v>0</v>
      </c>
      <c r="Q170" s="197">
        <v>0</v>
      </c>
      <c r="R170" s="197">
        <f>Q170*H170</f>
        <v>0</v>
      </c>
      <c r="S170" s="197">
        <v>0</v>
      </c>
      <c r="T170" s="198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199" t="s">
        <v>518</v>
      </c>
      <c r="AT170" s="199" t="s">
        <v>135</v>
      </c>
      <c r="AU170" s="199" t="s">
        <v>84</v>
      </c>
      <c r="AY170" s="17" t="s">
        <v>133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7" t="s">
        <v>140</v>
      </c>
      <c r="BK170" s="200">
        <f>ROUND(I170*H170,2)</f>
        <v>0</v>
      </c>
      <c r="BL170" s="17" t="s">
        <v>518</v>
      </c>
      <c r="BM170" s="199" t="s">
        <v>563</v>
      </c>
    </row>
    <row r="171" spans="1:65" s="2" customFormat="1" ht="10.199999999999999">
      <c r="A171" s="34"/>
      <c r="B171" s="35"/>
      <c r="C171" s="36"/>
      <c r="D171" s="201" t="s">
        <v>142</v>
      </c>
      <c r="E171" s="36"/>
      <c r="F171" s="202" t="s">
        <v>564</v>
      </c>
      <c r="G171" s="36"/>
      <c r="H171" s="36"/>
      <c r="I171" s="109"/>
      <c r="J171" s="36"/>
      <c r="K171" s="36"/>
      <c r="L171" s="39"/>
      <c r="M171" s="203"/>
      <c r="N171" s="204"/>
      <c r="O171" s="65"/>
      <c r="P171" s="65"/>
      <c r="Q171" s="65"/>
      <c r="R171" s="65"/>
      <c r="S171" s="65"/>
      <c r="T171" s="66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142</v>
      </c>
      <c r="AU171" s="17" t="s">
        <v>84</v>
      </c>
    </row>
    <row r="172" spans="1:65" s="13" customFormat="1" ht="10.199999999999999">
      <c r="B172" s="205"/>
      <c r="C172" s="206"/>
      <c r="D172" s="201" t="s">
        <v>144</v>
      </c>
      <c r="E172" s="207" t="s">
        <v>28</v>
      </c>
      <c r="F172" s="208" t="s">
        <v>565</v>
      </c>
      <c r="G172" s="206"/>
      <c r="H172" s="207" t="s">
        <v>28</v>
      </c>
      <c r="I172" s="209"/>
      <c r="J172" s="206"/>
      <c r="K172" s="206"/>
      <c r="L172" s="210"/>
      <c r="M172" s="211"/>
      <c r="N172" s="212"/>
      <c r="O172" s="212"/>
      <c r="P172" s="212"/>
      <c r="Q172" s="212"/>
      <c r="R172" s="212"/>
      <c r="S172" s="212"/>
      <c r="T172" s="213"/>
      <c r="AT172" s="214" t="s">
        <v>144</v>
      </c>
      <c r="AU172" s="214" t="s">
        <v>84</v>
      </c>
      <c r="AV172" s="13" t="s">
        <v>82</v>
      </c>
      <c r="AW172" s="13" t="s">
        <v>35</v>
      </c>
      <c r="AX172" s="13" t="s">
        <v>74</v>
      </c>
      <c r="AY172" s="214" t="s">
        <v>133</v>
      </c>
    </row>
    <row r="173" spans="1:65" s="13" customFormat="1" ht="10.199999999999999">
      <c r="B173" s="205"/>
      <c r="C173" s="206"/>
      <c r="D173" s="201" t="s">
        <v>144</v>
      </c>
      <c r="E173" s="207" t="s">
        <v>28</v>
      </c>
      <c r="F173" s="208" t="s">
        <v>566</v>
      </c>
      <c r="G173" s="206"/>
      <c r="H173" s="207" t="s">
        <v>28</v>
      </c>
      <c r="I173" s="209"/>
      <c r="J173" s="206"/>
      <c r="K173" s="206"/>
      <c r="L173" s="210"/>
      <c r="M173" s="211"/>
      <c r="N173" s="212"/>
      <c r="O173" s="212"/>
      <c r="P173" s="212"/>
      <c r="Q173" s="212"/>
      <c r="R173" s="212"/>
      <c r="S173" s="212"/>
      <c r="T173" s="213"/>
      <c r="AT173" s="214" t="s">
        <v>144</v>
      </c>
      <c r="AU173" s="214" t="s">
        <v>84</v>
      </c>
      <c r="AV173" s="13" t="s">
        <v>82</v>
      </c>
      <c r="AW173" s="13" t="s">
        <v>35</v>
      </c>
      <c r="AX173" s="13" t="s">
        <v>74</v>
      </c>
      <c r="AY173" s="214" t="s">
        <v>133</v>
      </c>
    </row>
    <row r="174" spans="1:65" s="14" customFormat="1" ht="10.199999999999999">
      <c r="B174" s="215"/>
      <c r="C174" s="216"/>
      <c r="D174" s="201" t="s">
        <v>144</v>
      </c>
      <c r="E174" s="217" t="s">
        <v>28</v>
      </c>
      <c r="F174" s="218" t="s">
        <v>82</v>
      </c>
      <c r="G174" s="216"/>
      <c r="H174" s="219">
        <v>1</v>
      </c>
      <c r="I174" s="220"/>
      <c r="J174" s="216"/>
      <c r="K174" s="216"/>
      <c r="L174" s="221"/>
      <c r="M174" s="222"/>
      <c r="N174" s="223"/>
      <c r="O174" s="223"/>
      <c r="P174" s="223"/>
      <c r="Q174" s="223"/>
      <c r="R174" s="223"/>
      <c r="S174" s="223"/>
      <c r="T174" s="224"/>
      <c r="AT174" s="225" t="s">
        <v>144</v>
      </c>
      <c r="AU174" s="225" t="s">
        <v>84</v>
      </c>
      <c r="AV174" s="14" t="s">
        <v>84</v>
      </c>
      <c r="AW174" s="14" t="s">
        <v>35</v>
      </c>
      <c r="AX174" s="14" t="s">
        <v>82</v>
      </c>
      <c r="AY174" s="225" t="s">
        <v>133</v>
      </c>
    </row>
    <row r="175" spans="1:65" s="2" customFormat="1" ht="16.5" customHeight="1">
      <c r="A175" s="34"/>
      <c r="B175" s="35"/>
      <c r="C175" s="188" t="s">
        <v>7</v>
      </c>
      <c r="D175" s="188" t="s">
        <v>135</v>
      </c>
      <c r="E175" s="189" t="s">
        <v>567</v>
      </c>
      <c r="F175" s="190" t="s">
        <v>568</v>
      </c>
      <c r="G175" s="191" t="s">
        <v>458</v>
      </c>
      <c r="H175" s="192">
        <v>1</v>
      </c>
      <c r="I175" s="193"/>
      <c r="J175" s="194">
        <f>ROUND(I175*H175,2)</f>
        <v>0</v>
      </c>
      <c r="K175" s="190" t="s">
        <v>28</v>
      </c>
      <c r="L175" s="39"/>
      <c r="M175" s="195" t="s">
        <v>28</v>
      </c>
      <c r="N175" s="196" t="s">
        <v>47</v>
      </c>
      <c r="O175" s="65"/>
      <c r="P175" s="197">
        <f>O175*H175</f>
        <v>0</v>
      </c>
      <c r="Q175" s="197">
        <v>0</v>
      </c>
      <c r="R175" s="197">
        <f>Q175*H175</f>
        <v>0</v>
      </c>
      <c r="S175" s="197">
        <v>0</v>
      </c>
      <c r="T175" s="198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199" t="s">
        <v>518</v>
      </c>
      <c r="AT175" s="199" t="s">
        <v>135</v>
      </c>
      <c r="AU175" s="199" t="s">
        <v>84</v>
      </c>
      <c r="AY175" s="17" t="s">
        <v>133</v>
      </c>
      <c r="BE175" s="200">
        <f>IF(N175="základní",J175,0)</f>
        <v>0</v>
      </c>
      <c r="BF175" s="200">
        <f>IF(N175="snížená",J175,0)</f>
        <v>0</v>
      </c>
      <c r="BG175" s="200">
        <f>IF(N175="zákl. přenesená",J175,0)</f>
        <v>0</v>
      </c>
      <c r="BH175" s="200">
        <f>IF(N175="sníž. přenesená",J175,0)</f>
        <v>0</v>
      </c>
      <c r="BI175" s="200">
        <f>IF(N175="nulová",J175,0)</f>
        <v>0</v>
      </c>
      <c r="BJ175" s="17" t="s">
        <v>140</v>
      </c>
      <c r="BK175" s="200">
        <f>ROUND(I175*H175,2)</f>
        <v>0</v>
      </c>
      <c r="BL175" s="17" t="s">
        <v>518</v>
      </c>
      <c r="BM175" s="199" t="s">
        <v>569</v>
      </c>
    </row>
    <row r="176" spans="1:65" s="2" customFormat="1" ht="10.199999999999999">
      <c r="A176" s="34"/>
      <c r="B176" s="35"/>
      <c r="C176" s="36"/>
      <c r="D176" s="201" t="s">
        <v>142</v>
      </c>
      <c r="E176" s="36"/>
      <c r="F176" s="202" t="s">
        <v>570</v>
      </c>
      <c r="G176" s="36"/>
      <c r="H176" s="36"/>
      <c r="I176" s="109"/>
      <c r="J176" s="36"/>
      <c r="K176" s="36"/>
      <c r="L176" s="39"/>
      <c r="M176" s="203"/>
      <c r="N176" s="204"/>
      <c r="O176" s="65"/>
      <c r="P176" s="65"/>
      <c r="Q176" s="65"/>
      <c r="R176" s="65"/>
      <c r="S176" s="65"/>
      <c r="T176" s="66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142</v>
      </c>
      <c r="AU176" s="17" t="s">
        <v>84</v>
      </c>
    </row>
    <row r="177" spans="1:65" s="13" customFormat="1" ht="10.199999999999999">
      <c r="B177" s="205"/>
      <c r="C177" s="206"/>
      <c r="D177" s="201" t="s">
        <v>144</v>
      </c>
      <c r="E177" s="207" t="s">
        <v>28</v>
      </c>
      <c r="F177" s="208" t="s">
        <v>571</v>
      </c>
      <c r="G177" s="206"/>
      <c r="H177" s="207" t="s">
        <v>28</v>
      </c>
      <c r="I177" s="209"/>
      <c r="J177" s="206"/>
      <c r="K177" s="206"/>
      <c r="L177" s="210"/>
      <c r="M177" s="211"/>
      <c r="N177" s="212"/>
      <c r="O177" s="212"/>
      <c r="P177" s="212"/>
      <c r="Q177" s="212"/>
      <c r="R177" s="212"/>
      <c r="S177" s="212"/>
      <c r="T177" s="213"/>
      <c r="AT177" s="214" t="s">
        <v>144</v>
      </c>
      <c r="AU177" s="214" t="s">
        <v>84</v>
      </c>
      <c r="AV177" s="13" t="s">
        <v>82</v>
      </c>
      <c r="AW177" s="13" t="s">
        <v>35</v>
      </c>
      <c r="AX177" s="13" t="s">
        <v>74</v>
      </c>
      <c r="AY177" s="214" t="s">
        <v>133</v>
      </c>
    </row>
    <row r="178" spans="1:65" s="13" customFormat="1" ht="10.199999999999999">
      <c r="B178" s="205"/>
      <c r="C178" s="206"/>
      <c r="D178" s="201" t="s">
        <v>144</v>
      </c>
      <c r="E178" s="207" t="s">
        <v>28</v>
      </c>
      <c r="F178" s="208" t="s">
        <v>566</v>
      </c>
      <c r="G178" s="206"/>
      <c r="H178" s="207" t="s">
        <v>28</v>
      </c>
      <c r="I178" s="209"/>
      <c r="J178" s="206"/>
      <c r="K178" s="206"/>
      <c r="L178" s="210"/>
      <c r="M178" s="211"/>
      <c r="N178" s="212"/>
      <c r="O178" s="212"/>
      <c r="P178" s="212"/>
      <c r="Q178" s="212"/>
      <c r="R178" s="212"/>
      <c r="S178" s="212"/>
      <c r="T178" s="213"/>
      <c r="AT178" s="214" t="s">
        <v>144</v>
      </c>
      <c r="AU178" s="214" t="s">
        <v>84</v>
      </c>
      <c r="AV178" s="13" t="s">
        <v>82</v>
      </c>
      <c r="AW178" s="13" t="s">
        <v>35</v>
      </c>
      <c r="AX178" s="13" t="s">
        <v>74</v>
      </c>
      <c r="AY178" s="214" t="s">
        <v>133</v>
      </c>
    </row>
    <row r="179" spans="1:65" s="14" customFormat="1" ht="10.199999999999999">
      <c r="B179" s="215"/>
      <c r="C179" s="216"/>
      <c r="D179" s="201" t="s">
        <v>144</v>
      </c>
      <c r="E179" s="217" t="s">
        <v>28</v>
      </c>
      <c r="F179" s="218" t="s">
        <v>82</v>
      </c>
      <c r="G179" s="216"/>
      <c r="H179" s="219">
        <v>1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AT179" s="225" t="s">
        <v>144</v>
      </c>
      <c r="AU179" s="225" t="s">
        <v>84</v>
      </c>
      <c r="AV179" s="14" t="s">
        <v>84</v>
      </c>
      <c r="AW179" s="14" t="s">
        <v>35</v>
      </c>
      <c r="AX179" s="14" t="s">
        <v>82</v>
      </c>
      <c r="AY179" s="225" t="s">
        <v>133</v>
      </c>
    </row>
    <row r="180" spans="1:65" s="2" customFormat="1" ht="16.5" customHeight="1">
      <c r="A180" s="34"/>
      <c r="B180" s="35"/>
      <c r="C180" s="188" t="s">
        <v>572</v>
      </c>
      <c r="D180" s="188" t="s">
        <v>135</v>
      </c>
      <c r="E180" s="189" t="s">
        <v>573</v>
      </c>
      <c r="F180" s="190" t="s">
        <v>574</v>
      </c>
      <c r="G180" s="191" t="s">
        <v>458</v>
      </c>
      <c r="H180" s="192">
        <v>1</v>
      </c>
      <c r="I180" s="193"/>
      <c r="J180" s="194">
        <f>ROUND(I180*H180,2)</f>
        <v>0</v>
      </c>
      <c r="K180" s="190" t="s">
        <v>28</v>
      </c>
      <c r="L180" s="39"/>
      <c r="M180" s="195" t="s">
        <v>28</v>
      </c>
      <c r="N180" s="196" t="s">
        <v>47</v>
      </c>
      <c r="O180" s="65"/>
      <c r="P180" s="197">
        <f>O180*H180</f>
        <v>0</v>
      </c>
      <c r="Q180" s="197">
        <v>0</v>
      </c>
      <c r="R180" s="197">
        <f>Q180*H180</f>
        <v>0</v>
      </c>
      <c r="S180" s="197">
        <v>0</v>
      </c>
      <c r="T180" s="198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199" t="s">
        <v>518</v>
      </c>
      <c r="AT180" s="199" t="s">
        <v>135</v>
      </c>
      <c r="AU180" s="199" t="s">
        <v>84</v>
      </c>
      <c r="AY180" s="17" t="s">
        <v>133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7" t="s">
        <v>140</v>
      </c>
      <c r="BK180" s="200">
        <f>ROUND(I180*H180,2)</f>
        <v>0</v>
      </c>
      <c r="BL180" s="17" t="s">
        <v>518</v>
      </c>
      <c r="BM180" s="199" t="s">
        <v>575</v>
      </c>
    </row>
    <row r="181" spans="1:65" s="2" customFormat="1" ht="10.199999999999999">
      <c r="A181" s="34"/>
      <c r="B181" s="35"/>
      <c r="C181" s="36"/>
      <c r="D181" s="201" t="s">
        <v>142</v>
      </c>
      <c r="E181" s="36"/>
      <c r="F181" s="202" t="s">
        <v>574</v>
      </c>
      <c r="G181" s="36"/>
      <c r="H181" s="36"/>
      <c r="I181" s="109"/>
      <c r="J181" s="36"/>
      <c r="K181" s="36"/>
      <c r="L181" s="39"/>
      <c r="M181" s="203"/>
      <c r="N181" s="204"/>
      <c r="O181" s="65"/>
      <c r="P181" s="65"/>
      <c r="Q181" s="65"/>
      <c r="R181" s="65"/>
      <c r="S181" s="65"/>
      <c r="T181" s="66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142</v>
      </c>
      <c r="AU181" s="17" t="s">
        <v>84</v>
      </c>
    </row>
    <row r="182" spans="1:65" s="14" customFormat="1" ht="10.199999999999999">
      <c r="B182" s="215"/>
      <c r="C182" s="216"/>
      <c r="D182" s="201" t="s">
        <v>144</v>
      </c>
      <c r="E182" s="217" t="s">
        <v>28</v>
      </c>
      <c r="F182" s="218" t="s">
        <v>82</v>
      </c>
      <c r="G182" s="216"/>
      <c r="H182" s="219">
        <v>1</v>
      </c>
      <c r="I182" s="220"/>
      <c r="J182" s="216"/>
      <c r="K182" s="216"/>
      <c r="L182" s="221"/>
      <c r="M182" s="251"/>
      <c r="N182" s="252"/>
      <c r="O182" s="252"/>
      <c r="P182" s="252"/>
      <c r="Q182" s="252"/>
      <c r="R182" s="252"/>
      <c r="S182" s="252"/>
      <c r="T182" s="253"/>
      <c r="AT182" s="225" t="s">
        <v>144</v>
      </c>
      <c r="AU182" s="225" t="s">
        <v>84</v>
      </c>
      <c r="AV182" s="14" t="s">
        <v>84</v>
      </c>
      <c r="AW182" s="14" t="s">
        <v>35</v>
      </c>
      <c r="AX182" s="14" t="s">
        <v>82</v>
      </c>
      <c r="AY182" s="225" t="s">
        <v>133</v>
      </c>
    </row>
    <row r="183" spans="1:65" s="2" customFormat="1" ht="6.9" customHeight="1">
      <c r="A183" s="34"/>
      <c r="B183" s="48"/>
      <c r="C183" s="49"/>
      <c r="D183" s="49"/>
      <c r="E183" s="49"/>
      <c r="F183" s="49"/>
      <c r="G183" s="49"/>
      <c r="H183" s="49"/>
      <c r="I183" s="137"/>
      <c r="J183" s="49"/>
      <c r="K183" s="49"/>
      <c r="L183" s="39"/>
      <c r="M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</row>
  </sheetData>
  <sheetProtection algorithmName="SHA-512" hashValue="e+wXKTUULB2lzuCHx/5X7fcXZX6HA0MO5rx4jK5QiGXwuUn4FrBUFVvjjHMoZngHGr43U+YCotcClWDgBrv6lA==" saltValue="l2KhgbFpSFMQz0G4h0lhC/o96JKOJX5PbaADHE/DQpplB3jCrrhEBSrxa2EXUbYVIkw0Md/XlUMMcnELpYcGeQ==" spinCount="100000" sheet="1" objects="1" scenarios="1" formatColumns="0" formatRows="0" autoFilter="0"/>
  <autoFilter ref="C83:K182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16</vt:i4>
      </vt:variant>
    </vt:vector>
  </HeadingPairs>
  <TitlesOfParts>
    <vt:vector size="24" baseType="lpstr">
      <vt:lpstr>Rekapitulace stavby</vt:lpstr>
      <vt:lpstr>1. - SO 01 Těžení nánosů</vt:lpstr>
      <vt:lpstr>2. - SO 02 Těžení nánosů</vt:lpstr>
      <vt:lpstr>3. - SO 03 Těžení nánosů</vt:lpstr>
      <vt:lpstr>4. - SO 04 Těžení nánosů</vt:lpstr>
      <vt:lpstr>5. - SO 05 Těžení nánosů</vt:lpstr>
      <vt:lpstr>6. - SO 06 Těžení nánosů</vt:lpstr>
      <vt:lpstr>7. - VON</vt:lpstr>
      <vt:lpstr>'1. - SO 01 Těžení nánosů'!Názvy_tisku</vt:lpstr>
      <vt:lpstr>'2. - SO 02 Těžení nánosů'!Názvy_tisku</vt:lpstr>
      <vt:lpstr>'3. - SO 03 Těžení nánosů'!Názvy_tisku</vt:lpstr>
      <vt:lpstr>'4. - SO 04 Těžení nánosů'!Názvy_tisku</vt:lpstr>
      <vt:lpstr>'5. - SO 05 Těžení nánosů'!Názvy_tisku</vt:lpstr>
      <vt:lpstr>'6. - SO 06 Těžení nánosů'!Názvy_tisku</vt:lpstr>
      <vt:lpstr>'7. - VON'!Názvy_tisku</vt:lpstr>
      <vt:lpstr>'Rekapitulace stavby'!Názvy_tisku</vt:lpstr>
      <vt:lpstr>'1. - SO 01 Těžení nánosů'!Oblast_tisku</vt:lpstr>
      <vt:lpstr>'2. - SO 02 Těžení nánosů'!Oblast_tisku</vt:lpstr>
      <vt:lpstr>'3. - SO 03 Těžení nánosů'!Oblast_tisku</vt:lpstr>
      <vt:lpstr>'4. - SO 04 Těžení nánosů'!Oblast_tisku</vt:lpstr>
      <vt:lpstr>'5. - SO 05 Těžení nánosů'!Oblast_tisku</vt:lpstr>
      <vt:lpstr>'6. - SO 06 Těžení nánosů'!Oblast_tisku</vt:lpstr>
      <vt:lpstr>'7. - VON'!Oblast_tisku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Eva Morkesová</dc:creator>
  <cp:lastModifiedBy>Ing. Eva Morkesová</cp:lastModifiedBy>
  <dcterms:created xsi:type="dcterms:W3CDTF">2019-11-25T09:18:12Z</dcterms:created>
  <dcterms:modified xsi:type="dcterms:W3CDTF">2019-11-25T09:22:01Z</dcterms:modified>
</cp:coreProperties>
</file>